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0" yWindow="1020" windowWidth="14115" windowHeight="7770" activeTab="0"/>
  </bookViews>
  <sheets>
    <sheet name="Лист1" sheetId="1" r:id="rId1"/>
  </sheets>
  <definedNames>
    <definedName name="bbi1iepey541b3erm5gspvzrtk">#REF!</definedName>
    <definedName name="eaho2ejrtdbq5dbiou1fruoidk">#REF!</definedName>
    <definedName name="frupzostrx2engzlq5coj1izgc">#REF!</definedName>
    <definedName name="hxw0shfsad1bl0w3rcqndiwdqc">#REF!</definedName>
    <definedName name="idhebtridp4g55tiidmllpbcck">#REF!</definedName>
    <definedName name="ilgrxtqehl5ojfb14epb1v0vpk">#REF!</definedName>
    <definedName name="iukfigxpatbnff5s3qskal4gtw">#REF!</definedName>
    <definedName name="jbdrlm0jnl44bjyvb5parwosvs">#REF!</definedName>
    <definedName name="jmacmxvbgdblzh0tvh4m0gadvc">#REF!</definedName>
    <definedName name="miceqmminp2t5fkvq3dcp5azms">#REF!</definedName>
    <definedName name="muebv3fbrh0nbhfkcvkdiuichg">#REF!</definedName>
    <definedName name="oishsvraxpbc3jz3kk3m5zcwm0">#REF!</definedName>
    <definedName name="pf4ktio2ct2wb5lic4d0ij22zg">#REF!</definedName>
    <definedName name="qhgcjeqs4xbh5af0b0knrgslds">#REF!</definedName>
    <definedName name="qm1r2zbyvxaabczgs5nd53xmq4">#REF!</definedName>
    <definedName name="qunp1nijp1aaxbgswizf0lz200">#REF!</definedName>
    <definedName name="rcn525ywmx4pde1kn3aevp0dfk">#REF!</definedName>
    <definedName name="swpjxblu3dbu33cqzchc5hkk0w">#REF!</definedName>
    <definedName name="syjdhdk35p4nh3cjfxnviauzls">#REF!</definedName>
    <definedName name="t1iocfpqd13el1y2ekxnfpwstw">#REF!</definedName>
    <definedName name="tqwxsrwtrd3p34nrtmvfunozag">#REF!</definedName>
    <definedName name="u1m5vran2x1y11qx5xfu2j4tz4">#REF!</definedName>
    <definedName name="ua41amkhph5c1h53xxk2wbxxpk">#REF!</definedName>
    <definedName name="vm2ikyzfyl3c3f2vbofwexhk2c">#REF!</definedName>
    <definedName name="w1nehiloq13fdfxu13klcaopgw">#REF!</definedName>
    <definedName name="whvhn4kg25bcn2skpkb3bqydz4">#REF!</definedName>
    <definedName name="wqazcjs4o12a5adpyzuqhb5cko">#REF!</definedName>
    <definedName name="x50bwhcspt2rtgjg0vg0hfk2ns">#REF!</definedName>
    <definedName name="xfiudkw3z5aq3govpiyzsxyki0">#REF!</definedName>
    <definedName name="_xlnm.Print_Titles" localSheetId="0">'Лист1'!$9:$9</definedName>
  </definedNames>
  <calcPr fullCalcOnLoad="1"/>
</workbook>
</file>

<file path=xl/sharedStrings.xml><?xml version="1.0" encoding="utf-8"?>
<sst xmlns="http://schemas.openxmlformats.org/spreadsheetml/2006/main" count="556" uniqueCount="140">
  <si>
    <t xml:space="preserve">Расходы на содержание главы местной администрации </t>
  </si>
  <si>
    <t>ВСЕГО РАСХОДОВ</t>
  </si>
  <si>
    <t>Раздел</t>
  </si>
  <si>
    <t>Общегосударственные вопросы</t>
  </si>
  <si>
    <t>0500</t>
  </si>
  <si>
    <t>Сумма</t>
  </si>
  <si>
    <t>Жилищно-коммунальное хозяйство</t>
  </si>
  <si>
    <t>600</t>
  </si>
  <si>
    <t>200</t>
  </si>
  <si>
    <t>0801</t>
  </si>
  <si>
    <t>Вид расхода</t>
  </si>
  <si>
    <t>ВСЕГО</t>
  </si>
  <si>
    <t>Отдельные мероприятия в области автомобильного транспорта</t>
  </si>
  <si>
    <t>Код ФКР</t>
  </si>
  <si>
    <t>Код ЭК</t>
  </si>
  <si>
    <t>Наименование</t>
  </si>
  <si>
    <t>4409900</t>
  </si>
  <si>
    <t>001</t>
  </si>
  <si>
    <t>Предоставление субсидий муниципальным бюджетным, автономным учреждениям и иным некомерческим организациям</t>
  </si>
  <si>
    <t>Национальная экономика</t>
  </si>
  <si>
    <t>Субсидии юридическим лицам</t>
  </si>
  <si>
    <t>Культура</t>
  </si>
  <si>
    <t>Целевая статья</t>
  </si>
  <si>
    <t>Функционирование высшего должностного лица субъекта Российской Федерации и муниципального образования</t>
  </si>
  <si>
    <t xml:space="preserve">Расходы на содержание аппарата органов местного самоуправления  </t>
  </si>
  <si>
    <t>Подраздел</t>
  </si>
  <si>
    <t>Коммунальное хозяйство</t>
  </si>
  <si>
    <t>13</t>
  </si>
  <si>
    <t>08</t>
  </si>
  <si>
    <t>09</t>
  </si>
  <si>
    <t>04</t>
  </si>
  <si>
    <t>05</t>
  </si>
  <si>
    <t>01</t>
  </si>
  <si>
    <t>02</t>
  </si>
  <si>
    <t>03</t>
  </si>
  <si>
    <t>10</t>
  </si>
  <si>
    <t>Название</t>
  </si>
  <si>
    <t>100</t>
  </si>
  <si>
    <t>Другие общегосударственные вопросы</t>
  </si>
  <si>
    <t xml:space="preserve"> </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</si>
  <si>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</si>
  <si>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Дорожное хозяйство (дорожные фонды)</t>
  </si>
  <si>
    <t>Культура, кинематография</t>
  </si>
  <si>
    <t>Жилищное хозяйство</t>
  </si>
  <si>
    <t>Иные безвозмездные и безвозвратные перечисления</t>
  </si>
  <si>
    <t>Муниципальная целевая программа __ «Содержание, развитие и обслуживание сети автодорог общего пользования в г.п. Туманный Кольского района на 2012-2015 годы»</t>
  </si>
  <si>
    <t>в том числе за счет средств областного бюджета</t>
  </si>
  <si>
    <t>Подпрограмма 1 "Обеспечение деятельности и функций администрации городского поселения Туманный Кольского района и государственных полномочий"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</si>
  <si>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</si>
  <si>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01 0 0000</t>
  </si>
  <si>
    <t>04 0 0000</t>
  </si>
  <si>
    <t>Расходы на обеспечение деятельности (оказание услуг) подведомственных учреждений, в том числе на предоставление государственным бюджетным и автономным учреждениям субсидий</t>
  </si>
  <si>
    <t>Предоставление субсидий муниципальным бюджетным, автономным учреждениям и иным некоммерческим организациям</t>
  </si>
  <si>
    <t>Субсидии бюджетным учреждениям на финансовое обеспечение муниципального задания на оказание муниципальных услуг (выполнение работ)</t>
  </si>
  <si>
    <t>05 0 0000</t>
  </si>
  <si>
    <t>09 0 0000</t>
  </si>
  <si>
    <t>рублей</t>
  </si>
  <si>
    <t>07 0 0000</t>
  </si>
  <si>
    <t>01 0 2003</t>
  </si>
  <si>
    <t>04 0 2009</t>
  </si>
  <si>
    <t>05 1 0000</t>
  </si>
  <si>
    <t>05 1 0003</t>
  </si>
  <si>
    <t>05 1 0004</t>
  </si>
  <si>
    <t>05 1 7103</t>
  </si>
  <si>
    <t>08 0 0000</t>
  </si>
  <si>
    <t>08 1 0000</t>
  </si>
  <si>
    <t>08 1 7554</t>
  </si>
  <si>
    <t>09 0 2002</t>
  </si>
  <si>
    <t>Вид расходов</t>
  </si>
  <si>
    <t xml:space="preserve"> 05</t>
  </si>
  <si>
    <t>Субвенция на осуществление первичного воинского учета на территориях, где  отсутствуют военные комиссариаты.</t>
  </si>
  <si>
    <t>Национальная оборона</t>
  </si>
  <si>
    <t>Мобилизационная и вневойсковая подготовка</t>
  </si>
  <si>
    <t>08 1 5118</t>
  </si>
  <si>
    <t>Мероприятия по формированию электронного правительства (софинансирование за счет средств местного бюджета)</t>
  </si>
  <si>
    <t>Закупка товаров, работ и услуг в сфере информационно-коммуникационных технологий</t>
  </si>
  <si>
    <t>Связь и информатика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</si>
  <si>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</si>
  <si>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08 1 0005</t>
  </si>
  <si>
    <t>08 1 7057</t>
  </si>
  <si>
    <t>городского поселения Туманный Кольского района</t>
  </si>
  <si>
    <t xml:space="preserve">                 к решению Совета депутатов</t>
  </si>
  <si>
    <t xml:space="preserve">                     Приложение  № 7</t>
  </si>
  <si>
    <t>Закупка товаров, работ и услуг для муниципальных нужд</t>
  </si>
  <si>
    <t>Расходы на выплаты персоналу муниципальных органов</t>
  </si>
  <si>
    <t>Иные закупки товаров, работ и услуг для обеспечения муниципальных нужд</t>
  </si>
  <si>
    <t>Расходы на выплаты персоналу в целях обеспечения выполнения функций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</si>
  <si>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государствееных (муниципальных) нужд</t>
  </si>
  <si>
    <t>10 0 0000</t>
  </si>
  <si>
    <t>10 0 2020</t>
  </si>
  <si>
    <t>08 1 0401</t>
  </si>
  <si>
    <t>08 1 0603</t>
  </si>
  <si>
    <t>08 1 0601</t>
  </si>
  <si>
    <t>08 1 1306</t>
  </si>
  <si>
    <t>Иные выплаты персоналу государственных (муниципальных) органов, за исключением фонда оплаты труда</t>
  </si>
  <si>
    <t xml:space="preserve">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</si>
  <si>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 xml:space="preserve">Муниципальная программа 5 "Развитие культуры в муниципальном образовании городское поселение  Туманный Кольского района» на 2014 - 2020 годы 
</t>
  </si>
  <si>
    <t xml:space="preserve">Подпрограмма 1 "Сохранение и развитие библиотечной и культурно-досуговой деятельности" на 2014-2020 годы
</t>
  </si>
  <si>
    <t>Муниципальная программа 7 " Жилищно-коммунальное хозяйство" на 2014-2020 годы</t>
  </si>
  <si>
    <t>Муниципальная программа 8  "Развитие муниципального управления" на 2014-2020 годы</t>
  </si>
  <si>
    <t>Муниципальная программа 9 "Повышение эффективности бюджетных расходов городского поселения Туманный Кольского района на 2014-2020 годы"</t>
  </si>
  <si>
    <t>Муниципальная программа 10 "Обеспечение безопасности дорожного движения на территории муниципального образования городского поселения Туманный Кольского района на 2014- 2020 годы"</t>
  </si>
  <si>
    <t>Муниципальная программа 1 «Содержание, развитие и обслуживание сети автодорог общего пользования в г.п. Туманный Кольского района на 2012-2020 годы»</t>
  </si>
  <si>
    <t>Перечень программ, финансируемых из бюджета муниципального образования городского поселения Туманный Кольского района в 2015 году</t>
  </si>
  <si>
    <t>05 1 7062</t>
  </si>
  <si>
    <t>Субсидия муниципальным образованиям на повышение фонда оплаты труда работников муниципальных учреждений образований, культуры, физической культуры и спорта, повышение оплаты труда, которых предусмотрено Указами Президента Российской Федерации</t>
  </si>
  <si>
    <t>Предоставление субсидий муниципальным бюджетным, автономным учреждениям и иным некоммерческим организациям (МБУК "Библиотека г.п. Туманный Кольского района")</t>
  </si>
  <si>
    <t>Расходы на обеспечение деятельности (оказание услуг) подведомственных учреждений, в том числе на предоставление государственным бюджетным и автономным учреждениям субсидий (МБУК "Клуб г.п. Туманный Кольского района")</t>
  </si>
  <si>
    <t>07 0 2004</t>
  </si>
  <si>
    <t>07 0 2005</t>
  </si>
  <si>
    <t>Расходы по приобритению аварийного запаса материалов</t>
  </si>
  <si>
    <t xml:space="preserve">Расходы по негосударственной экспертизе  сметной документации ("Подготовка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t>
  </si>
  <si>
    <t>Организация содержания автомобильных дорог и инженерных сооружений на них в границах поселения (снегоочистка и посыпка дорог)</t>
  </si>
  <si>
    <t>10 0 2021</t>
  </si>
  <si>
    <t>Изготовление паспортов на дороги местного значения</t>
  </si>
  <si>
    <t>Комплектование книжных фондов библиотек муниципальных образований и государственных библиотек городов Москвы и Санкт-Петербурга</t>
  </si>
  <si>
    <t>05 1 5144</t>
  </si>
  <si>
    <t>Муниципальная программа 12 "Капитальный ремонт общего имущества в многоквартирных домах муниципального образования городское поселение Туманный на 2014-2016гг."</t>
  </si>
  <si>
    <t>Муниципальная программа 4 "Подготовка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2015 год" (софинансирование за счет средств местного бюджета)</t>
  </si>
  <si>
    <t>12 0 0000</t>
  </si>
  <si>
    <t>12 0 2022</t>
  </si>
  <si>
    <t>07 0 2019</t>
  </si>
  <si>
    <t xml:space="preserve">Расходы на погашение кредиторской задолженности по выполнению работ по подготовке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2014 год </t>
  </si>
  <si>
    <t>Мероприятия по капитальному реомнту многоквартирных домов</t>
  </si>
  <si>
    <t>Софинансирование на мероприятия по подготовке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2015 год</t>
  </si>
  <si>
    <t>Прочие направления расходов на реализацию муниципальной программы «Повышение эффективности бюджетных расходов городского поселения Туманный Кольского района на 2014-2020 годы»</t>
  </si>
  <si>
    <t>Прочие направления расходов на реализацию муниципальной целевой программы «Содержание, развитие и обслуживание сети автодорог общего пользования в г.п. Туманный Кольского района на 2012-2020 годы»</t>
  </si>
  <si>
    <t xml:space="preserve"> 02</t>
  </si>
  <si>
    <t>04 0 7075</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</si>
  <si>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</si>
  <si>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14 0 2025</t>
  </si>
  <si>
    <t>14 0 0000</t>
  </si>
  <si>
    <t>14 0 7559</t>
  </si>
  <si>
    <t>14 0 7560</t>
  </si>
  <si>
    <t xml:space="preserve">Муниципальная программа 14 "Осуществление мероприятий по отлову и содержанию безнадзорных животных территории муниципального образования городское поселение Туманный» на 2015 год </t>
  </si>
  <si>
    <t>Софинансирование на мероприятия по отлову и содержанию безнадзорных животных на территории поселения за счет средств местного бюджета</t>
  </si>
  <si>
    <t>Cубвенция бюджетам муниципальных образований Мурманской области на осуществление деятельности по отлову и содержанию безнадзорных животных</t>
  </si>
  <si>
    <t>Cубвенция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</si>
  <si>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Сельское хозяйство и рыболовство</t>
  </si>
  <si>
    <t xml:space="preserve">                                    от 30.09.2015 года №124</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</si>
</sst>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6">
    <font>
      <sz val="10"/>
      <name val="Arial"/>
      <family val="2"/>
    </font>
    <font>
      <sz val="14"/>
      <color indexed="9"/>
      <name val="Times New Roman"/>
      <family val="2"/>
    </font>
    <font>
      <sz val="12"/>
      <color indexed="9"/>
      <name val="Times New Roman"/>
      <family val="2"/>
    </font>
    <font>
      <i/>
      <sz val="10"/>
      <color indexed="9"/>
      <name val="Times New Roman"/>
      <family val="2"/>
    </font>
    <font>
      <b/>
      <i/>
      <sz val="11"/>
      <color indexed="9"/>
      <name val="Times New Roman"/>
      <family val="2"/>
    </font>
    <font>
      <b/>
      <sz val="14"/>
      <color indexed="9"/>
      <name val="Times New Roman"/>
      <family val="2"/>
    </font>
    <font>
      <i/>
      <sz val="12"/>
      <color indexed="9"/>
      <name val="Times New Roman"/>
      <family val="2"/>
    </font>
    <font>
      <b/>
      <sz val="10"/>
      <color indexed="9"/>
      <name val="Times New Roman"/>
      <family val="2"/>
    </font>
    <font>
      <sz val="10"/>
      <color indexed="9"/>
      <name val="Times New Roman"/>
      <family val="2"/>
    </font>
    <font>
      <sz val="10"/>
      <name val="Times New Roman"/>
      <family val="1"/>
    </font>
    <font>
      <b/>
      <sz val="10"/>
      <name val="Times New Roman"/>
      <family val="2"/>
    </font>
    <font>
      <b/>
      <sz val="10"/>
      <name val="Arial"/>
      <family val="2"/>
    </font>
    <font>
      <sz val="11"/>
      <color indexed="9"/>
      <name val="Calibri"/>
      <family val="2"/>
    </font>
    <font>
      <sz val="11"/>
      <color indexed="14"/>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1"/>
      <color indexed="14"/>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rgb="FFFFC000"/>
        <bgColor indexed="64"/>
      </patternFill>
    </fill>
    <fill>
      <patternFill patternType="solid">
        <fgColor theme="3" tint="0.7999799847602844"/>
        <bgColor indexed="64"/>
      </patternFill>
    </fill>
    <fill>
      <patternFill patternType="solid">
        <fgColor indexed="41"/>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93">
    <xf numFmtId="0" fontId="0" fillId="0" borderId="0" xfId="0" applyAlignment="1">
      <alignment vertical="center"/>
    </xf>
    <xf numFmtId="3" fontId="1" fillId="33" borderId="0" xfId="0" applyNumberFormat="1" applyFont="1" applyFill="1" applyAlignment="1">
      <alignment/>
    </xf>
    <xf numFmtId="0" fontId="3" fillId="33" borderId="0" xfId="0" applyNumberFormat="1" applyFont="1" applyFill="1" applyAlignment="1">
      <alignment wrapText="1"/>
    </xf>
    <xf numFmtId="3" fontId="6" fillId="33" borderId="0" xfId="0" applyNumberFormat="1" applyFont="1" applyFill="1" applyAlignment="1">
      <alignment horizontal="center"/>
    </xf>
    <xf numFmtId="2"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2" fontId="7" fillId="0" borderId="10" xfId="0" applyNumberFormat="1" applyFont="1" applyFill="1" applyBorder="1" applyAlignment="1">
      <alignment wrapText="1"/>
    </xf>
    <xf numFmtId="49" fontId="7" fillId="0" borderId="10" xfId="0" applyNumberFormat="1" applyFont="1" applyFill="1" applyBorder="1" applyAlignment="1">
      <alignment/>
    </xf>
    <xf numFmtId="49" fontId="7" fillId="33" borderId="10" xfId="0" applyNumberFormat="1" applyFont="1" applyFill="1" applyBorder="1" applyAlignment="1">
      <alignment/>
    </xf>
    <xf numFmtId="49" fontId="7" fillId="0" borderId="10" xfId="0" applyNumberFormat="1" applyFont="1" applyFill="1" applyBorder="1" applyAlignment="1">
      <alignment horizontal="center"/>
    </xf>
    <xf numFmtId="2" fontId="7" fillId="33" borderId="10" xfId="0" applyNumberFormat="1" applyFont="1" applyFill="1" applyBorder="1" applyAlignment="1">
      <alignment wrapText="1"/>
    </xf>
    <xf numFmtId="2" fontId="7" fillId="0" borderId="10" xfId="0" applyNumberFormat="1" applyFont="1" applyFill="1" applyBorder="1" applyAlignment="1">
      <alignment horizontal="center" wrapText="1"/>
    </xf>
    <xf numFmtId="0" fontId="0" fillId="0" borderId="11" xfId="0" applyNumberFormat="1" applyFont="1" applyFill="1" applyBorder="1" applyAlignment="1">
      <alignment wrapText="1"/>
    </xf>
    <xf numFmtId="49" fontId="8" fillId="33" borderId="11" xfId="0" applyNumberFormat="1" applyFont="1" applyFill="1" applyBorder="1" applyAlignment="1">
      <alignment/>
    </xf>
    <xf numFmtId="49" fontId="8" fillId="33" borderId="0" xfId="0" applyNumberFormat="1" applyFont="1" applyFill="1" applyAlignment="1">
      <alignment/>
    </xf>
    <xf numFmtId="4" fontId="8" fillId="0" borderId="0" xfId="0" applyNumberFormat="1" applyFont="1" applyFill="1" applyAlignment="1">
      <alignment/>
    </xf>
    <xf numFmtId="0" fontId="0" fillId="0" borderId="0" xfId="0" applyNumberFormat="1" applyFont="1" applyFill="1" applyBorder="1" applyAlignment="1">
      <alignment wrapText="1"/>
    </xf>
    <xf numFmtId="3" fontId="6" fillId="0" borderId="0" xfId="0" applyNumberFormat="1" applyFont="1" applyFill="1" applyBorder="1" applyAlignment="1">
      <alignment horizontal="right"/>
    </xf>
    <xf numFmtId="0" fontId="0" fillId="0" borderId="10" xfId="0" applyNumberFormat="1" applyFont="1" applyFill="1" applyBorder="1" applyAlignment="1">
      <alignment wrapText="1"/>
    </xf>
    <xf numFmtId="3" fontId="7" fillId="0" borderId="10" xfId="0" applyNumberFormat="1" applyFont="1" applyFill="1" applyBorder="1" applyAlignment="1">
      <alignment/>
    </xf>
    <xf numFmtId="0" fontId="0" fillId="0" borderId="0" xfId="0" applyFill="1" applyAlignment="1">
      <alignment vertical="center"/>
    </xf>
    <xf numFmtId="49" fontId="7" fillId="34" borderId="10" xfId="0" applyNumberFormat="1" applyFont="1" applyFill="1" applyBorder="1" applyAlignment="1">
      <alignment horizontal="center"/>
    </xf>
    <xf numFmtId="49" fontId="7" fillId="34" borderId="10" xfId="0" applyNumberFormat="1" applyFont="1" applyFill="1" applyBorder="1" applyAlignment="1">
      <alignment/>
    </xf>
    <xf numFmtId="0" fontId="0" fillId="0" borderId="10" xfId="0" applyBorder="1" applyAlignment="1">
      <alignment vertical="center"/>
    </xf>
    <xf numFmtId="3" fontId="2" fillId="0" borderId="0" xfId="0" applyNumberFormat="1" applyFont="1" applyFill="1" applyAlignment="1">
      <alignment horizontal="center"/>
    </xf>
    <xf numFmtId="3" fontId="2" fillId="0" borderId="0" xfId="0" applyNumberFormat="1" applyFont="1" applyFill="1" applyAlignment="1">
      <alignment/>
    </xf>
    <xf numFmtId="2" fontId="8" fillId="0" borderId="10" xfId="0" applyNumberFormat="1" applyFont="1" applyFill="1" applyBorder="1" applyAlignment="1">
      <alignment horizontal="center" vertical="center" wrapText="1"/>
    </xf>
    <xf numFmtId="49" fontId="8" fillId="33" borderId="10" xfId="0" applyNumberFormat="1" applyFont="1" applyFill="1" applyBorder="1" applyAlignment="1">
      <alignment vertical="center"/>
    </xf>
    <xf numFmtId="49"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0" fillId="0" borderId="0" xfId="0" applyAlignment="1">
      <alignment horizontal="center" vertical="center"/>
    </xf>
    <xf numFmtId="2" fontId="7" fillId="35" borderId="10" xfId="0" applyNumberFormat="1" applyFont="1" applyFill="1" applyBorder="1" applyAlignment="1">
      <alignment horizontal="justify" wrapText="1"/>
    </xf>
    <xf numFmtId="0" fontId="0" fillId="0" borderId="10" xfId="0" applyNumberFormat="1" applyFont="1" applyFill="1" applyBorder="1" applyAlignment="1">
      <alignment horizontal="center" vertical="center" wrapText="1"/>
    </xf>
    <xf numFmtId="49" fontId="7" fillId="13" borderId="10" xfId="0" applyNumberFormat="1" applyFont="1" applyFill="1" applyBorder="1" applyAlignment="1">
      <alignment horizontal="center"/>
    </xf>
    <xf numFmtId="49" fontId="8" fillId="13" borderId="10" xfId="0" applyNumberFormat="1" applyFont="1" applyFill="1" applyBorder="1" applyAlignment="1">
      <alignment horizontal="center"/>
    </xf>
    <xf numFmtId="2" fontId="7" fillId="13" borderId="10" xfId="0" applyNumberFormat="1" applyFont="1" applyFill="1" applyBorder="1" applyAlignment="1">
      <alignment horizontal="left" wrapText="1"/>
    </xf>
    <xf numFmtId="2" fontId="8" fillId="13" borderId="10" xfId="0" applyNumberFormat="1" applyFont="1" applyFill="1" applyBorder="1" applyAlignment="1">
      <alignment horizontal="left" wrapText="1"/>
    </xf>
    <xf numFmtId="49" fontId="8" fillId="13" borderId="10" xfId="0" applyNumberFormat="1" applyFont="1" applyFill="1" applyBorder="1" applyAlignment="1">
      <alignment horizontal="left" vertical="top"/>
    </xf>
    <xf numFmtId="0" fontId="0" fillId="0" borderId="11" xfId="0" applyNumberFormat="1" applyFont="1" applyFill="1" applyBorder="1" applyAlignment="1">
      <alignment horizontal="center" wrapText="1"/>
    </xf>
    <xf numFmtId="49" fontId="8" fillId="13" borderId="10" xfId="0" applyNumberFormat="1" applyFont="1" applyFill="1" applyBorder="1" applyAlignment="1">
      <alignment/>
    </xf>
    <xf numFmtId="0" fontId="8" fillId="13" borderId="10" xfId="0" applyNumberFormat="1" applyFont="1" applyFill="1" applyBorder="1" applyAlignment="1">
      <alignment horizontal="justify" vertical="top"/>
    </xf>
    <xf numFmtId="49" fontId="8" fillId="13" borderId="10" xfId="0" applyNumberFormat="1" applyFont="1" applyFill="1" applyBorder="1" applyAlignment="1">
      <alignment horizontal="justify" vertical="top"/>
    </xf>
    <xf numFmtId="2" fontId="7" fillId="13" borderId="10" xfId="0" applyNumberFormat="1" applyFont="1" applyFill="1" applyBorder="1" applyAlignment="1">
      <alignment horizontal="justify" vertical="top" wrapText="1"/>
    </xf>
    <xf numFmtId="2" fontId="8" fillId="13" borderId="10" xfId="0" applyNumberFormat="1" applyFont="1" applyFill="1" applyBorder="1" applyAlignment="1">
      <alignment horizontal="justify" wrapText="1"/>
    </xf>
    <xf numFmtId="49" fontId="7" fillId="13" borderId="10" xfId="0" applyNumberFormat="1" applyFont="1" applyFill="1" applyBorder="1" applyAlignment="1">
      <alignment/>
    </xf>
    <xf numFmtId="49" fontId="8" fillId="13" borderId="10" xfId="0" applyNumberFormat="1" applyFont="1" applyFill="1" applyBorder="1" applyAlignment="1">
      <alignment horizontal="center"/>
    </xf>
    <xf numFmtId="49" fontId="8" fillId="13" borderId="10" xfId="0" applyNumberFormat="1" applyFont="1" applyFill="1" applyBorder="1" applyAlignment="1">
      <alignment horizontal="justify" vertical="top" wrapText="1"/>
    </xf>
    <xf numFmtId="0" fontId="8" fillId="13" borderId="10" xfId="0" applyNumberFormat="1" applyFont="1" applyFill="1" applyBorder="1" applyAlignment="1">
      <alignment horizontal="justify"/>
    </xf>
    <xf numFmtId="2" fontId="7" fillId="13" borderId="10" xfId="0" applyNumberFormat="1" applyFont="1" applyFill="1" applyBorder="1" applyAlignment="1">
      <alignment horizontal="justify" wrapText="1"/>
    </xf>
    <xf numFmtId="2" fontId="8" fillId="13" borderId="10" xfId="0" applyNumberFormat="1" applyFont="1" applyFill="1" applyBorder="1" applyAlignment="1">
      <alignment wrapText="1"/>
    </xf>
    <xf numFmtId="49" fontId="7" fillId="13" borderId="10" xfId="0" applyNumberFormat="1" applyFont="1" applyFill="1" applyBorder="1" applyAlignment="1">
      <alignment horizontal="justify" vertical="top"/>
    </xf>
    <xf numFmtId="49" fontId="8" fillId="19" borderId="10" xfId="0" applyNumberFormat="1" applyFont="1" applyFill="1" applyBorder="1" applyAlignment="1">
      <alignment/>
    </xf>
    <xf numFmtId="49" fontId="8" fillId="19" borderId="10" xfId="0" applyNumberFormat="1" applyFont="1" applyFill="1" applyBorder="1" applyAlignment="1">
      <alignment horizontal="center"/>
    </xf>
    <xf numFmtId="0" fontId="8" fillId="19" borderId="10" xfId="0" applyNumberFormat="1" applyFont="1" applyFill="1" applyBorder="1" applyAlignment="1">
      <alignment horizontal="justify" vertical="top"/>
    </xf>
    <xf numFmtId="49" fontId="8" fillId="19" borderId="10" xfId="0" applyNumberFormat="1" applyFont="1" applyFill="1" applyBorder="1" applyAlignment="1">
      <alignment horizontal="justify" vertical="top"/>
    </xf>
    <xf numFmtId="0" fontId="9" fillId="19" borderId="10" xfId="0" applyFont="1" applyFill="1" applyBorder="1" applyAlignment="1">
      <alignment horizontal="left" vertical="top" wrapText="1"/>
    </xf>
    <xf numFmtId="2" fontId="7" fillId="19" borderId="10" xfId="0" applyNumberFormat="1" applyFont="1" applyFill="1" applyBorder="1" applyAlignment="1">
      <alignment horizontal="justify" vertical="top" wrapText="1"/>
    </xf>
    <xf numFmtId="2" fontId="8" fillId="19" borderId="10" xfId="0" applyNumberFormat="1" applyFont="1" applyFill="1" applyBorder="1" applyAlignment="1">
      <alignment horizontal="justify" wrapText="1"/>
    </xf>
    <xf numFmtId="49" fontId="7" fillId="19" borderId="10" xfId="0" applyNumberFormat="1" applyFont="1" applyFill="1" applyBorder="1" applyAlignment="1">
      <alignment/>
    </xf>
    <xf numFmtId="49" fontId="8" fillId="19" borderId="10" xfId="0" applyNumberFormat="1" applyFont="1" applyFill="1" applyBorder="1" applyAlignment="1">
      <alignment horizontal="center"/>
    </xf>
    <xf numFmtId="2" fontId="8" fillId="19" borderId="10" xfId="0" applyNumberFormat="1" applyFont="1" applyFill="1" applyBorder="1" applyAlignment="1">
      <alignment horizontal="justify" vertical="top" wrapText="1"/>
    </xf>
    <xf numFmtId="2" fontId="7" fillId="19" borderId="10" xfId="0" applyNumberFormat="1" applyFont="1" applyFill="1" applyBorder="1" applyAlignment="1">
      <alignment wrapText="1"/>
    </xf>
    <xf numFmtId="49" fontId="10" fillId="19" borderId="10" xfId="0" applyNumberFormat="1" applyFont="1" applyFill="1" applyBorder="1" applyAlignment="1">
      <alignment horizontal="center"/>
    </xf>
    <xf numFmtId="49" fontId="9" fillId="19" borderId="10" xfId="0" applyNumberFormat="1" applyFont="1" applyFill="1" applyBorder="1" applyAlignment="1">
      <alignment horizontal="center"/>
    </xf>
    <xf numFmtId="2" fontId="8" fillId="19" borderId="10" xfId="0" applyNumberFormat="1" applyFont="1" applyFill="1" applyBorder="1" applyAlignment="1">
      <alignment wrapText="1"/>
    </xf>
    <xf numFmtId="49" fontId="8" fillId="19" borderId="10" xfId="0" applyNumberFormat="1" applyFont="1" applyFill="1" applyBorder="1" applyAlignment="1">
      <alignment horizontal="left" wrapText="1"/>
    </xf>
    <xf numFmtId="49" fontId="7" fillId="19" borderId="10" xfId="0" applyNumberFormat="1" applyFont="1" applyFill="1" applyBorder="1" applyAlignment="1">
      <alignment horizontal="center"/>
    </xf>
    <xf numFmtId="0" fontId="0" fillId="0" borderId="0" xfId="0" applyAlignment="1">
      <alignment horizontal="right" vertical="center"/>
    </xf>
    <xf numFmtId="0" fontId="9" fillId="0" borderId="10" xfId="0" applyFont="1" applyBorder="1" applyAlignment="1">
      <alignment horizontal="center" vertical="center" wrapText="1"/>
    </xf>
    <xf numFmtId="2" fontId="8" fillId="0" borderId="10" xfId="0" applyNumberFormat="1" applyFont="1" applyFill="1" applyBorder="1" applyAlignment="1">
      <alignment/>
    </xf>
    <xf numFmtId="2" fontId="8" fillId="36" borderId="10" xfId="0" applyNumberFormat="1" applyFont="1" applyFill="1" applyBorder="1" applyAlignment="1">
      <alignment/>
    </xf>
    <xf numFmtId="2" fontId="7" fillId="36" borderId="10" xfId="0" applyNumberFormat="1" applyFont="1" applyFill="1" applyBorder="1" applyAlignment="1">
      <alignment/>
    </xf>
    <xf numFmtId="2" fontId="7" fillId="36" borderId="10" xfId="0" applyNumberFormat="1" applyFont="1" applyFill="1" applyBorder="1" applyAlignment="1">
      <alignment/>
    </xf>
    <xf numFmtId="2" fontId="7" fillId="37" borderId="10" xfId="0" applyNumberFormat="1" applyFont="1" applyFill="1" applyBorder="1" applyAlignment="1">
      <alignment/>
    </xf>
    <xf numFmtId="2" fontId="8" fillId="36" borderId="10" xfId="0" applyNumberFormat="1" applyFont="1" applyFill="1" applyBorder="1" applyAlignment="1">
      <alignment/>
    </xf>
    <xf numFmtId="2" fontId="8" fillId="0" borderId="10" xfId="0" applyNumberFormat="1" applyFont="1" applyFill="1" applyBorder="1" applyAlignment="1">
      <alignment/>
    </xf>
    <xf numFmtId="2" fontId="8" fillId="35" borderId="10" xfId="0" applyNumberFormat="1" applyFont="1" applyFill="1" applyBorder="1" applyAlignment="1">
      <alignment/>
    </xf>
    <xf numFmtId="2" fontId="7" fillId="38" borderId="10" xfId="0" applyNumberFormat="1" applyFont="1" applyFill="1" applyBorder="1" applyAlignment="1">
      <alignment wrapText="1"/>
    </xf>
    <xf numFmtId="2" fontId="8" fillId="8" borderId="10" xfId="0" applyNumberFormat="1" applyFont="1" applyFill="1" applyBorder="1" applyAlignment="1">
      <alignment/>
    </xf>
    <xf numFmtId="49" fontId="7" fillId="19" borderId="10" xfId="0" applyNumberFormat="1" applyFont="1" applyFill="1" applyBorder="1" applyAlignment="1">
      <alignment horizontal="justify" vertical="top"/>
    </xf>
    <xf numFmtId="0" fontId="0" fillId="0" borderId="0" xfId="0" applyFont="1" applyFill="1" applyBorder="1" applyAlignment="1">
      <alignment/>
    </xf>
    <xf numFmtId="0" fontId="11" fillId="0" borderId="0" xfId="0" applyFont="1" applyFill="1" applyBorder="1" applyAlignment="1">
      <alignment/>
    </xf>
    <xf numFmtId="0" fontId="0" fillId="0" borderId="0" xfId="0" applyFill="1" applyBorder="1" applyAlignment="1">
      <alignment/>
    </xf>
    <xf numFmtId="164" fontId="8" fillId="36" borderId="10" xfId="0" applyNumberFormat="1" applyFont="1" applyFill="1" applyBorder="1" applyAlignment="1">
      <alignment/>
    </xf>
    <xf numFmtId="164" fontId="8" fillId="0" borderId="10" xfId="0" applyNumberFormat="1" applyFont="1" applyFill="1" applyBorder="1" applyAlignment="1">
      <alignment/>
    </xf>
    <xf numFmtId="49" fontId="7" fillId="19" borderId="10" xfId="0" applyNumberFormat="1" applyFont="1" applyFill="1" applyBorder="1" applyAlignment="1">
      <alignment horizontal="center"/>
    </xf>
    <xf numFmtId="49" fontId="7" fillId="13" borderId="10" xfId="0" applyNumberFormat="1" applyFont="1" applyFill="1" applyBorder="1" applyAlignment="1">
      <alignment horizontal="center"/>
    </xf>
    <xf numFmtId="2" fontId="4" fillId="0" borderId="0" xfId="0" applyNumberFormat="1" applyFont="1" applyFill="1" applyAlignment="1">
      <alignment wrapText="1"/>
    </xf>
    <xf numFmtId="0" fontId="0" fillId="0" borderId="0" xfId="0" applyAlignment="1">
      <alignment vertical="center"/>
    </xf>
    <xf numFmtId="3" fontId="2" fillId="0" borderId="0" xfId="0" applyNumberFormat="1" applyFont="1" applyFill="1" applyAlignment="1">
      <alignment horizontal="right"/>
    </xf>
    <xf numFmtId="3" fontId="5" fillId="0" borderId="0" xfId="0" applyNumberFormat="1" applyFont="1" applyFill="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CF305"/>
      <rgbColor rgb="00000000"/>
      <rgbColor rgb="00D2DBE5"/>
      <rgbColor rgb="00C0C0C0"/>
      <rgbColor rgb="00CCFFFF"/>
      <rgbColor rgb="00FFFF00"/>
      <rgbColor rgb="00FFFFFF"/>
      <rgbColor rgb="00FFFF9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82"/>
  <sheetViews>
    <sheetView tabSelected="1" zoomScale="85" zoomScaleNormal="85" zoomScalePageLayoutView="0" workbookViewId="0" topLeftCell="A98">
      <selection activeCell="J31" sqref="J31:K31"/>
    </sheetView>
  </sheetViews>
  <sheetFormatPr defaultColWidth="9.140625" defaultRowHeight="12.75" customHeight="1"/>
  <cols>
    <col min="1" max="1" width="79.00390625" style="0" customWidth="1"/>
    <col min="2" max="5" width="9.140625" style="0" hidden="1" customWidth="1"/>
    <col min="6" max="6" width="12.140625" style="32" customWidth="1"/>
    <col min="7" max="7" width="9.140625" style="32" customWidth="1"/>
    <col min="8" max="8" width="7.57421875" style="0" customWidth="1"/>
    <col min="9" max="9" width="11.7109375" style="0" customWidth="1"/>
    <col min="10" max="10" width="14.57421875" style="0" customWidth="1"/>
    <col min="11" max="11" width="15.00390625" style="0" customWidth="1"/>
  </cols>
  <sheetData>
    <row r="1" spans="3:12" ht="18.75">
      <c r="C1" s="1"/>
      <c r="G1" s="69"/>
      <c r="H1" s="69"/>
      <c r="I1" s="91" t="s">
        <v>82</v>
      </c>
      <c r="J1" s="91"/>
      <c r="K1" s="91"/>
      <c r="L1" s="27"/>
    </row>
    <row r="2" spans="3:12" ht="18.75">
      <c r="C2" s="1"/>
      <c r="G2" s="69"/>
      <c r="H2" s="91" t="s">
        <v>81</v>
      </c>
      <c r="I2" s="91"/>
      <c r="J2" s="91"/>
      <c r="K2" s="91"/>
      <c r="L2" s="27"/>
    </row>
    <row r="3" spans="3:12" ht="15.75" customHeight="1">
      <c r="C3" s="2"/>
      <c r="F3" s="91" t="s">
        <v>80</v>
      </c>
      <c r="G3" s="91"/>
      <c r="H3" s="91"/>
      <c r="I3" s="91"/>
      <c r="J3" s="91"/>
      <c r="K3" s="91"/>
      <c r="L3" s="27"/>
    </row>
    <row r="4" spans="3:12" ht="18" customHeight="1">
      <c r="C4" s="2"/>
      <c r="G4" s="91" t="s">
        <v>139</v>
      </c>
      <c r="H4" s="91"/>
      <c r="I4" s="91"/>
      <c r="J4" s="91"/>
      <c r="K4" s="91"/>
      <c r="L4" s="27"/>
    </row>
    <row r="5" spans="3:8" ht="15.75">
      <c r="C5" s="2"/>
      <c r="G5"/>
      <c r="H5" s="26"/>
    </row>
    <row r="6" spans="1:8" ht="15">
      <c r="A6" s="89"/>
      <c r="B6" s="90"/>
      <c r="C6" s="90"/>
      <c r="D6" s="90"/>
      <c r="E6" s="90"/>
      <c r="F6" s="90"/>
      <c r="G6" s="90"/>
      <c r="H6" s="90"/>
    </row>
    <row r="7" spans="1:11" ht="42" customHeight="1">
      <c r="A7" s="92" t="s">
        <v>103</v>
      </c>
      <c r="B7" s="92"/>
      <c r="C7" s="92"/>
      <c r="D7" s="92"/>
      <c r="E7" s="92"/>
      <c r="F7" s="92"/>
      <c r="G7" s="92"/>
      <c r="H7" s="92"/>
      <c r="I7" s="92"/>
      <c r="J7" s="92"/>
      <c r="K7" s="92"/>
    </row>
    <row r="8" spans="1:11" ht="15.75">
      <c r="A8" s="18"/>
      <c r="C8" s="3"/>
      <c r="H8" s="18"/>
      <c r="I8" s="18"/>
      <c r="J8" s="19"/>
      <c r="K8" s="19" t="s">
        <v>56</v>
      </c>
    </row>
    <row r="9" spans="1:11" ht="51">
      <c r="A9" s="28" t="s">
        <v>15</v>
      </c>
      <c r="B9" s="20"/>
      <c r="C9" s="29"/>
      <c r="D9" s="20"/>
      <c r="E9" s="20"/>
      <c r="F9" s="34" t="s">
        <v>22</v>
      </c>
      <c r="G9" s="34" t="s">
        <v>68</v>
      </c>
      <c r="H9" s="30" t="s">
        <v>2</v>
      </c>
      <c r="I9" s="30" t="s">
        <v>25</v>
      </c>
      <c r="J9" s="31" t="s">
        <v>5</v>
      </c>
      <c r="K9" s="70" t="s">
        <v>46</v>
      </c>
    </row>
    <row r="10" spans="1:11" ht="25.5" hidden="1">
      <c r="A10" s="4" t="s">
        <v>36</v>
      </c>
      <c r="B10" s="5" t="s">
        <v>13</v>
      </c>
      <c r="C10" s="7" t="s">
        <v>14</v>
      </c>
      <c r="D10" s="5" t="s">
        <v>22</v>
      </c>
      <c r="E10" s="5" t="s">
        <v>10</v>
      </c>
      <c r="F10" s="5"/>
      <c r="G10" s="5"/>
      <c r="H10" s="5" t="s">
        <v>2</v>
      </c>
      <c r="I10" s="5" t="s">
        <v>25</v>
      </c>
      <c r="J10" s="6" t="s">
        <v>5</v>
      </c>
      <c r="K10" s="25"/>
    </row>
    <row r="11" spans="1:11" ht="12.75" hidden="1">
      <c r="A11" s="8" t="s">
        <v>11</v>
      </c>
      <c r="B11" s="9"/>
      <c r="C11" s="10"/>
      <c r="D11" s="9"/>
      <c r="E11" s="9"/>
      <c r="F11" s="11"/>
      <c r="G11" s="11"/>
      <c r="H11" s="11"/>
      <c r="I11" s="11"/>
      <c r="J11" s="21">
        <v>30734408.5</v>
      </c>
      <c r="K11" s="25"/>
    </row>
    <row r="12" spans="1:11" ht="25.5">
      <c r="A12" s="37" t="s">
        <v>102</v>
      </c>
      <c r="B12" s="35"/>
      <c r="C12" s="35"/>
      <c r="D12" s="35"/>
      <c r="E12" s="35"/>
      <c r="F12" s="35" t="s">
        <v>49</v>
      </c>
      <c r="G12" s="35"/>
      <c r="H12" s="36" t="s">
        <v>39</v>
      </c>
      <c r="I12" s="36" t="s">
        <v>39</v>
      </c>
      <c r="J12" s="73">
        <f>J17</f>
        <v>1128450.0000000002</v>
      </c>
      <c r="K12" s="73">
        <f>K17</f>
        <v>0</v>
      </c>
    </row>
    <row r="13" spans="1:11" ht="12.75" hidden="1">
      <c r="A13" s="38" t="s">
        <v>12</v>
      </c>
      <c r="B13" s="36"/>
      <c r="C13" s="36"/>
      <c r="D13" s="36"/>
      <c r="E13" s="36"/>
      <c r="F13" s="36"/>
      <c r="G13" s="36"/>
      <c r="H13" s="36" t="s">
        <v>30</v>
      </c>
      <c r="I13" s="36" t="s">
        <v>28</v>
      </c>
      <c r="J13" s="72">
        <f>J14</f>
        <v>0</v>
      </c>
      <c r="K13" s="72">
        <f>K14</f>
        <v>0</v>
      </c>
    </row>
    <row r="14" spans="1:11" ht="12.75" hidden="1">
      <c r="A14" s="38" t="s">
        <v>20</v>
      </c>
      <c r="B14" s="36"/>
      <c r="C14" s="36"/>
      <c r="D14" s="36"/>
      <c r="E14" s="36"/>
      <c r="F14" s="36"/>
      <c r="G14" s="36"/>
      <c r="H14" s="36" t="s">
        <v>30</v>
      </c>
      <c r="I14" s="36" t="s">
        <v>28</v>
      </c>
      <c r="J14" s="72"/>
      <c r="K14" s="72"/>
    </row>
    <row r="15" spans="1:11" ht="12.75" hidden="1">
      <c r="A15" s="37" t="s">
        <v>41</v>
      </c>
      <c r="B15" s="35"/>
      <c r="C15" s="35"/>
      <c r="D15" s="35"/>
      <c r="E15" s="35"/>
      <c r="F15" s="35"/>
      <c r="G15" s="35"/>
      <c r="H15" s="35" t="s">
        <v>30</v>
      </c>
      <c r="I15" s="35" t="s">
        <v>29</v>
      </c>
      <c r="J15" s="74">
        <f aca="true" t="shared" si="0" ref="J15:K19">J16</f>
        <v>1128450.0000000002</v>
      </c>
      <c r="K15" s="74">
        <f t="shared" si="0"/>
        <v>0</v>
      </c>
    </row>
    <row r="16" spans="1:11" ht="25.5" hidden="1">
      <c r="A16" s="38" t="s">
        <v>45</v>
      </c>
      <c r="B16" s="36"/>
      <c r="C16" s="36"/>
      <c r="D16" s="36"/>
      <c r="E16" s="36"/>
      <c r="F16" s="36"/>
      <c r="G16" s="36"/>
      <c r="H16" s="36" t="s">
        <v>30</v>
      </c>
      <c r="I16" s="36" t="s">
        <v>29</v>
      </c>
      <c r="J16" s="72">
        <f>J18</f>
        <v>1128450.0000000002</v>
      </c>
      <c r="K16" s="72">
        <f>K18</f>
        <v>0</v>
      </c>
    </row>
    <row r="17" spans="1:11" ht="42.75" customHeight="1">
      <c r="A17" s="38" t="s">
        <v>126</v>
      </c>
      <c r="B17" s="36"/>
      <c r="C17" s="36"/>
      <c r="D17" s="36"/>
      <c r="E17" s="36"/>
      <c r="F17" s="36" t="s">
        <v>58</v>
      </c>
      <c r="G17" s="36"/>
      <c r="H17" s="36"/>
      <c r="I17" s="36"/>
      <c r="J17" s="72">
        <f>J18</f>
        <v>1128450.0000000002</v>
      </c>
      <c r="K17" s="72">
        <f>K18</f>
        <v>0</v>
      </c>
    </row>
    <row r="18" spans="1:11" ht="18" customHeight="1">
      <c r="A18" s="39" t="s">
        <v>83</v>
      </c>
      <c r="B18" s="36"/>
      <c r="C18" s="36"/>
      <c r="D18" s="36"/>
      <c r="E18" s="36"/>
      <c r="F18" s="36" t="s">
        <v>58</v>
      </c>
      <c r="G18" s="36" t="s">
        <v>8</v>
      </c>
      <c r="H18" s="36" t="s">
        <v>39</v>
      </c>
      <c r="I18" s="36" t="s">
        <v>39</v>
      </c>
      <c r="J18" s="72">
        <f t="shared" si="0"/>
        <v>1128450.0000000002</v>
      </c>
      <c r="K18" s="72">
        <f t="shared" si="0"/>
        <v>0</v>
      </c>
    </row>
    <row r="19" spans="1:11" ht="15" customHeight="1">
      <c r="A19" s="38" t="s">
        <v>19</v>
      </c>
      <c r="B19" s="36"/>
      <c r="C19" s="36"/>
      <c r="D19" s="36"/>
      <c r="E19" s="36"/>
      <c r="F19" s="36" t="s">
        <v>58</v>
      </c>
      <c r="G19" s="36" t="s">
        <v>8</v>
      </c>
      <c r="H19" s="36" t="s">
        <v>30</v>
      </c>
      <c r="I19" s="36" t="s">
        <v>39</v>
      </c>
      <c r="J19" s="72">
        <f t="shared" si="0"/>
        <v>1128450.0000000002</v>
      </c>
      <c r="K19" s="72">
        <f t="shared" si="0"/>
        <v>0</v>
      </c>
    </row>
    <row r="20" spans="1:11" ht="16.5" customHeight="1">
      <c r="A20" s="38" t="s">
        <v>41</v>
      </c>
      <c r="B20" s="36"/>
      <c r="C20" s="36"/>
      <c r="D20" s="36"/>
      <c r="E20" s="36"/>
      <c r="F20" s="36" t="s">
        <v>58</v>
      </c>
      <c r="G20" s="36" t="s">
        <v>8</v>
      </c>
      <c r="H20" s="36" t="s">
        <v>30</v>
      </c>
      <c r="I20" s="36" t="s">
        <v>29</v>
      </c>
      <c r="J20" s="71">
        <f>410200+718243.68+6.32</f>
        <v>1128450.0000000002</v>
      </c>
      <c r="K20" s="71">
        <v>0</v>
      </c>
    </row>
    <row r="21" spans="1:11" ht="12.75" hidden="1">
      <c r="A21" s="33" t="s">
        <v>6</v>
      </c>
      <c r="B21" s="24" t="s">
        <v>4</v>
      </c>
      <c r="C21" s="24"/>
      <c r="D21" s="24"/>
      <c r="E21" s="24"/>
      <c r="F21" s="23"/>
      <c r="G21" s="23"/>
      <c r="H21" s="23" t="s">
        <v>31</v>
      </c>
      <c r="I21" s="23"/>
      <c r="J21" s="75" t="e">
        <f>J22+#REF!+J42+#REF!</f>
        <v>#REF!</v>
      </c>
      <c r="K21" s="75" t="e">
        <f>K22+#REF!+K42+#REF!</f>
        <v>#REF!</v>
      </c>
    </row>
    <row r="22" spans="1:11" ht="12.75" hidden="1">
      <c r="A22" s="33" t="s">
        <v>43</v>
      </c>
      <c r="B22" s="24"/>
      <c r="C22" s="24"/>
      <c r="D22" s="24"/>
      <c r="E22" s="24"/>
      <c r="F22" s="23"/>
      <c r="G22" s="23"/>
      <c r="H22" s="23" t="s">
        <v>31</v>
      </c>
      <c r="I22" s="23" t="s">
        <v>32</v>
      </c>
      <c r="J22" s="75" t="e">
        <f>#REF!</f>
        <v>#REF!</v>
      </c>
      <c r="K22" s="75" t="e">
        <f>#REF!</f>
        <v>#REF!</v>
      </c>
    </row>
    <row r="23" spans="1:11" ht="71.25" customHeight="1">
      <c r="A23" s="58" t="s">
        <v>118</v>
      </c>
      <c r="B23" s="53"/>
      <c r="C23" s="53"/>
      <c r="D23" s="53"/>
      <c r="E23" s="53"/>
      <c r="F23" s="87" t="s">
        <v>50</v>
      </c>
      <c r="G23" s="54" t="s">
        <v>8</v>
      </c>
      <c r="H23" s="54" t="s">
        <v>39</v>
      </c>
      <c r="I23" s="54" t="s">
        <v>39</v>
      </c>
      <c r="J23" s="73">
        <f>J24+J28</f>
        <v>3846380</v>
      </c>
      <c r="K23" s="73">
        <f>K24+K28</f>
        <v>3662210</v>
      </c>
    </row>
    <row r="24" spans="1:11" ht="51.75" customHeight="1">
      <c r="A24" s="62" t="s">
        <v>124</v>
      </c>
      <c r="B24" s="53"/>
      <c r="C24" s="53"/>
      <c r="D24" s="53"/>
      <c r="E24" s="53"/>
      <c r="F24" s="61" t="s">
        <v>59</v>
      </c>
      <c r="G24" s="54"/>
      <c r="H24" s="54"/>
      <c r="I24" s="54"/>
      <c r="J24" s="76">
        <f aca="true" t="shared" si="1" ref="J24:K26">J25</f>
        <v>184170</v>
      </c>
      <c r="K24" s="76">
        <f t="shared" si="1"/>
        <v>0</v>
      </c>
    </row>
    <row r="25" spans="1:11" ht="19.5" customHeight="1">
      <c r="A25" s="56" t="s">
        <v>83</v>
      </c>
      <c r="B25" s="53"/>
      <c r="C25" s="53"/>
      <c r="D25" s="53"/>
      <c r="E25" s="53"/>
      <c r="F25" s="54" t="s">
        <v>59</v>
      </c>
      <c r="G25" s="54" t="s">
        <v>8</v>
      </c>
      <c r="H25" s="54" t="s">
        <v>39</v>
      </c>
      <c r="I25" s="54" t="s">
        <v>39</v>
      </c>
      <c r="J25" s="72">
        <f t="shared" si="1"/>
        <v>184170</v>
      </c>
      <c r="K25" s="72">
        <f t="shared" si="1"/>
        <v>0</v>
      </c>
    </row>
    <row r="26" spans="1:11" ht="12.75">
      <c r="A26" s="59" t="s">
        <v>6</v>
      </c>
      <c r="B26" s="53"/>
      <c r="C26" s="53"/>
      <c r="D26" s="53"/>
      <c r="E26" s="53"/>
      <c r="F26" s="54" t="s">
        <v>59</v>
      </c>
      <c r="G26" s="54" t="s">
        <v>8</v>
      </c>
      <c r="H26" s="54" t="s">
        <v>31</v>
      </c>
      <c r="I26" s="54" t="s">
        <v>39</v>
      </c>
      <c r="J26" s="72">
        <f t="shared" si="1"/>
        <v>184170</v>
      </c>
      <c r="K26" s="72">
        <f t="shared" si="1"/>
        <v>0</v>
      </c>
    </row>
    <row r="27" spans="1:11" ht="19.5" customHeight="1">
      <c r="A27" s="56" t="s">
        <v>26</v>
      </c>
      <c r="B27" s="53"/>
      <c r="C27" s="53"/>
      <c r="D27" s="53"/>
      <c r="E27" s="53"/>
      <c r="F27" s="54" t="s">
        <v>59</v>
      </c>
      <c r="G27" s="54" t="s">
        <v>8</v>
      </c>
      <c r="H27" s="54" t="s">
        <v>31</v>
      </c>
      <c r="I27" s="54" t="s">
        <v>33</v>
      </c>
      <c r="J27" s="71">
        <f>300000-74500-41330</f>
        <v>184170</v>
      </c>
      <c r="K27" s="71">
        <v>0</v>
      </c>
    </row>
    <row r="28" spans="1:13" s="22" customFormat="1" ht="40.5" customHeight="1">
      <c r="A28" s="55" t="s">
        <v>129</v>
      </c>
      <c r="B28" s="60"/>
      <c r="C28" s="60"/>
      <c r="D28" s="60"/>
      <c r="E28" s="60"/>
      <c r="F28" s="61" t="s">
        <v>128</v>
      </c>
      <c r="G28" s="61" t="s">
        <v>8</v>
      </c>
      <c r="H28" s="61" t="s">
        <v>39</v>
      </c>
      <c r="I28" s="61" t="s">
        <v>39</v>
      </c>
      <c r="J28" s="76">
        <f aca="true" t="shared" si="2" ref="J28:K30">J29</f>
        <v>3662210</v>
      </c>
      <c r="K28" s="76">
        <f t="shared" si="2"/>
        <v>3662210</v>
      </c>
      <c r="M28" s="22" t="s">
        <v>39</v>
      </c>
    </row>
    <row r="29" spans="1:11" s="22" customFormat="1" ht="20.25" customHeight="1">
      <c r="A29" s="56" t="s">
        <v>83</v>
      </c>
      <c r="B29" s="60"/>
      <c r="C29" s="60"/>
      <c r="D29" s="60"/>
      <c r="E29" s="60"/>
      <c r="F29" s="61" t="s">
        <v>128</v>
      </c>
      <c r="G29" s="61" t="s">
        <v>8</v>
      </c>
      <c r="H29" s="61" t="s">
        <v>39</v>
      </c>
      <c r="I29" s="61" t="s">
        <v>39</v>
      </c>
      <c r="J29" s="76">
        <f t="shared" si="2"/>
        <v>3662210</v>
      </c>
      <c r="K29" s="76">
        <f t="shared" si="2"/>
        <v>3662210</v>
      </c>
    </row>
    <row r="30" spans="1:11" s="22" customFormat="1" ht="17.25" customHeight="1">
      <c r="A30" s="59" t="s">
        <v>6</v>
      </c>
      <c r="B30" s="60"/>
      <c r="C30" s="60"/>
      <c r="D30" s="60"/>
      <c r="E30" s="60"/>
      <c r="F30" s="61" t="s">
        <v>128</v>
      </c>
      <c r="G30" s="61" t="s">
        <v>8</v>
      </c>
      <c r="H30" s="61" t="s">
        <v>31</v>
      </c>
      <c r="I30" s="61" t="s">
        <v>39</v>
      </c>
      <c r="J30" s="76">
        <f t="shared" si="2"/>
        <v>3662210</v>
      </c>
      <c r="K30" s="76">
        <f t="shared" si="2"/>
        <v>3662210</v>
      </c>
    </row>
    <row r="31" spans="1:11" s="22" customFormat="1" ht="18.75" customHeight="1">
      <c r="A31" s="56" t="s">
        <v>26</v>
      </c>
      <c r="B31" s="60"/>
      <c r="C31" s="60"/>
      <c r="D31" s="60"/>
      <c r="E31" s="60"/>
      <c r="F31" s="61" t="s">
        <v>128</v>
      </c>
      <c r="G31" s="61" t="s">
        <v>8</v>
      </c>
      <c r="H31" s="61" t="s">
        <v>31</v>
      </c>
      <c r="I31" s="61" t="s">
        <v>127</v>
      </c>
      <c r="J31" s="77">
        <f>3662210</f>
        <v>3662210</v>
      </c>
      <c r="K31" s="77">
        <f>3662210</f>
        <v>3662210</v>
      </c>
    </row>
    <row r="32" spans="1:11" ht="45" customHeight="1">
      <c r="A32" s="44" t="s">
        <v>96</v>
      </c>
      <c r="B32" s="46"/>
      <c r="C32" s="46"/>
      <c r="D32" s="46"/>
      <c r="E32" s="46"/>
      <c r="F32" s="35" t="s">
        <v>54</v>
      </c>
      <c r="G32" s="35"/>
      <c r="H32" s="47" t="s">
        <v>39</v>
      </c>
      <c r="I32" s="47" t="s">
        <v>39</v>
      </c>
      <c r="J32" s="73">
        <f>J33</f>
        <v>1602414.5</v>
      </c>
      <c r="K32" s="73">
        <f>K33</f>
        <v>293584.5</v>
      </c>
    </row>
    <row r="33" spans="1:11" ht="28.5" customHeight="1">
      <c r="A33" s="48" t="s">
        <v>97</v>
      </c>
      <c r="B33" s="41"/>
      <c r="C33" s="41"/>
      <c r="D33" s="41"/>
      <c r="E33" s="41"/>
      <c r="F33" s="36" t="s">
        <v>60</v>
      </c>
      <c r="G33" s="36"/>
      <c r="H33" s="47" t="s">
        <v>39</v>
      </c>
      <c r="I33" s="47" t="s">
        <v>39</v>
      </c>
      <c r="J33" s="73">
        <f>J34+J38+J42+J48+J52</f>
        <v>1602414.5</v>
      </c>
      <c r="K33" s="73">
        <f>K34+K38+K42+K48+K52</f>
        <v>293584.5</v>
      </c>
    </row>
    <row r="34" spans="1:11" ht="25.5">
      <c r="A34" s="45" t="s">
        <v>115</v>
      </c>
      <c r="B34" s="41"/>
      <c r="C34" s="41"/>
      <c r="D34" s="41"/>
      <c r="E34" s="41"/>
      <c r="F34" s="36" t="s">
        <v>116</v>
      </c>
      <c r="G34" s="36"/>
      <c r="H34" s="36" t="s">
        <v>39</v>
      </c>
      <c r="I34" s="36" t="s">
        <v>39</v>
      </c>
      <c r="J34" s="85">
        <f aca="true" t="shared" si="3" ref="J34:K36">J35</f>
        <v>184.5</v>
      </c>
      <c r="K34" s="85">
        <f t="shared" si="3"/>
        <v>184.5</v>
      </c>
    </row>
    <row r="35" spans="1:11" ht="30.75" customHeight="1">
      <c r="A35" s="42" t="s">
        <v>18</v>
      </c>
      <c r="B35" s="41"/>
      <c r="C35" s="41"/>
      <c r="D35" s="41"/>
      <c r="E35" s="41"/>
      <c r="F35" s="36" t="s">
        <v>116</v>
      </c>
      <c r="G35" s="36" t="s">
        <v>7</v>
      </c>
      <c r="H35" s="36" t="s">
        <v>39</v>
      </c>
      <c r="I35" s="36" t="s">
        <v>39</v>
      </c>
      <c r="J35" s="85">
        <f t="shared" si="3"/>
        <v>184.5</v>
      </c>
      <c r="K35" s="85">
        <f t="shared" si="3"/>
        <v>184.5</v>
      </c>
    </row>
    <row r="36" spans="1:11" ht="19.5" customHeight="1">
      <c r="A36" s="45" t="s">
        <v>42</v>
      </c>
      <c r="B36" s="41"/>
      <c r="C36" s="41"/>
      <c r="D36" s="41"/>
      <c r="E36" s="41"/>
      <c r="F36" s="36" t="s">
        <v>116</v>
      </c>
      <c r="G36" s="36" t="s">
        <v>7</v>
      </c>
      <c r="H36" s="36" t="s">
        <v>28</v>
      </c>
      <c r="I36" s="36" t="s">
        <v>39</v>
      </c>
      <c r="J36" s="85">
        <f t="shared" si="3"/>
        <v>184.5</v>
      </c>
      <c r="K36" s="85">
        <f t="shared" si="3"/>
        <v>184.5</v>
      </c>
    </row>
    <row r="37" spans="1:11" ht="19.5" customHeight="1">
      <c r="A37" s="45" t="s">
        <v>21</v>
      </c>
      <c r="B37" s="41"/>
      <c r="C37" s="41"/>
      <c r="D37" s="41"/>
      <c r="E37" s="41"/>
      <c r="F37" s="36" t="s">
        <v>116</v>
      </c>
      <c r="G37" s="36" t="s">
        <v>7</v>
      </c>
      <c r="H37" s="36" t="s">
        <v>28</v>
      </c>
      <c r="I37" s="36" t="s">
        <v>32</v>
      </c>
      <c r="J37" s="86">
        <f>205-20.5</f>
        <v>184.5</v>
      </c>
      <c r="K37" s="86">
        <f>205-20.5</f>
        <v>184.5</v>
      </c>
    </row>
    <row r="38" spans="1:11" ht="51" customHeight="1">
      <c r="A38" s="45" t="s">
        <v>107</v>
      </c>
      <c r="B38" s="41" t="s">
        <v>9</v>
      </c>
      <c r="C38" s="41"/>
      <c r="D38" s="41" t="s">
        <v>16</v>
      </c>
      <c r="E38" s="41"/>
      <c r="F38" s="36" t="s">
        <v>61</v>
      </c>
      <c r="G38" s="36"/>
      <c r="H38" s="36" t="s">
        <v>39</v>
      </c>
      <c r="I38" s="36" t="s">
        <v>39</v>
      </c>
      <c r="J38" s="72">
        <f aca="true" t="shared" si="4" ref="J38:K40">J39</f>
        <v>717540</v>
      </c>
      <c r="K38" s="72">
        <f t="shared" si="4"/>
        <v>0</v>
      </c>
    </row>
    <row r="39" spans="1:11" ht="25.5">
      <c r="A39" s="42" t="s">
        <v>52</v>
      </c>
      <c r="B39" s="41" t="s">
        <v>9</v>
      </c>
      <c r="C39" s="41"/>
      <c r="D39" s="41" t="s">
        <v>16</v>
      </c>
      <c r="E39" s="41" t="s">
        <v>17</v>
      </c>
      <c r="F39" s="36" t="s">
        <v>61</v>
      </c>
      <c r="G39" s="36" t="s">
        <v>7</v>
      </c>
      <c r="H39" s="36" t="s">
        <v>39</v>
      </c>
      <c r="I39" s="36" t="s">
        <v>39</v>
      </c>
      <c r="J39" s="72">
        <f t="shared" si="4"/>
        <v>717540</v>
      </c>
      <c r="K39" s="72">
        <f t="shared" si="4"/>
        <v>0</v>
      </c>
    </row>
    <row r="40" spans="1:11" ht="20.25" customHeight="1">
      <c r="A40" s="45" t="s">
        <v>42</v>
      </c>
      <c r="B40" s="41"/>
      <c r="C40" s="41"/>
      <c r="D40" s="41"/>
      <c r="E40" s="41"/>
      <c r="F40" s="36" t="s">
        <v>61</v>
      </c>
      <c r="G40" s="36" t="s">
        <v>7</v>
      </c>
      <c r="H40" s="36" t="s">
        <v>28</v>
      </c>
      <c r="I40" s="36" t="s">
        <v>39</v>
      </c>
      <c r="J40" s="72">
        <f t="shared" si="4"/>
        <v>717540</v>
      </c>
      <c r="K40" s="72">
        <f t="shared" si="4"/>
        <v>0</v>
      </c>
    </row>
    <row r="41" spans="1:11" ht="12.75">
      <c r="A41" s="45" t="s">
        <v>21</v>
      </c>
      <c r="B41" s="41"/>
      <c r="C41" s="41"/>
      <c r="D41" s="41"/>
      <c r="E41" s="41"/>
      <c r="F41" s="36" t="s">
        <v>61</v>
      </c>
      <c r="G41" s="36" t="s">
        <v>7</v>
      </c>
      <c r="H41" s="36" t="s">
        <v>28</v>
      </c>
      <c r="I41" s="36" t="s">
        <v>32</v>
      </c>
      <c r="J41" s="71">
        <f>876200-476760+548000-89900-140000</f>
        <v>717540</v>
      </c>
      <c r="K41" s="71">
        <v>0</v>
      </c>
    </row>
    <row r="42" spans="1:11" ht="43.5" customHeight="1">
      <c r="A42" s="45" t="s">
        <v>51</v>
      </c>
      <c r="B42" s="41"/>
      <c r="C42" s="41"/>
      <c r="D42" s="41"/>
      <c r="E42" s="41"/>
      <c r="F42" s="36" t="s">
        <v>62</v>
      </c>
      <c r="G42" s="36"/>
      <c r="H42" s="36" t="s">
        <v>39</v>
      </c>
      <c r="I42" s="36" t="s">
        <v>39</v>
      </c>
      <c r="J42" s="72">
        <f>J43</f>
        <v>591290</v>
      </c>
      <c r="K42" s="72">
        <f>K43</f>
        <v>0</v>
      </c>
    </row>
    <row r="43" spans="1:11" ht="25.5">
      <c r="A43" s="42" t="s">
        <v>106</v>
      </c>
      <c r="B43" s="41"/>
      <c r="C43" s="41"/>
      <c r="D43" s="41"/>
      <c r="E43" s="41"/>
      <c r="F43" s="36" t="s">
        <v>62</v>
      </c>
      <c r="G43" s="36" t="s">
        <v>7</v>
      </c>
      <c r="H43" s="36" t="s">
        <v>39</v>
      </c>
      <c r="I43" s="36" t="s">
        <v>39</v>
      </c>
      <c r="J43" s="72">
        <f>J44</f>
        <v>591290</v>
      </c>
      <c r="K43" s="72">
        <f>K44</f>
        <v>0</v>
      </c>
    </row>
    <row r="44" spans="1:11" ht="18" customHeight="1">
      <c r="A44" s="45" t="s">
        <v>42</v>
      </c>
      <c r="B44" s="46"/>
      <c r="C44" s="46"/>
      <c r="D44" s="46"/>
      <c r="E44" s="46"/>
      <c r="F44" s="36" t="s">
        <v>62</v>
      </c>
      <c r="G44" s="47" t="s">
        <v>7</v>
      </c>
      <c r="H44" s="36" t="s">
        <v>28</v>
      </c>
      <c r="I44" s="36" t="s">
        <v>39</v>
      </c>
      <c r="J44" s="72">
        <f>J47</f>
        <v>591290</v>
      </c>
      <c r="K44" s="72">
        <f>K47</f>
        <v>0</v>
      </c>
    </row>
    <row r="45" spans="1:11" ht="25.5" hidden="1">
      <c r="A45" s="43" t="s">
        <v>53</v>
      </c>
      <c r="B45" s="46"/>
      <c r="C45" s="46"/>
      <c r="D45" s="46"/>
      <c r="E45" s="46"/>
      <c r="F45" s="35"/>
      <c r="G45" s="47"/>
      <c r="H45" s="36" t="s">
        <v>28</v>
      </c>
      <c r="I45" s="36" t="s">
        <v>32</v>
      </c>
      <c r="J45" s="78">
        <v>580</v>
      </c>
      <c r="K45" s="78">
        <v>581</v>
      </c>
    </row>
    <row r="46" spans="1:11" ht="12.75" hidden="1">
      <c r="A46" s="43" t="s">
        <v>44</v>
      </c>
      <c r="B46" s="46"/>
      <c r="C46" s="46"/>
      <c r="D46" s="46"/>
      <c r="E46" s="46"/>
      <c r="F46" s="35"/>
      <c r="G46" s="47"/>
      <c r="H46" s="36" t="s">
        <v>28</v>
      </c>
      <c r="I46" s="36" t="s">
        <v>32</v>
      </c>
      <c r="J46" s="78">
        <f>J47</f>
        <v>591290</v>
      </c>
      <c r="K46" s="78">
        <f>K47</f>
        <v>0</v>
      </c>
    </row>
    <row r="47" spans="1:11" ht="18.75" customHeight="1">
      <c r="A47" s="45" t="s">
        <v>21</v>
      </c>
      <c r="B47" s="46"/>
      <c r="C47" s="46"/>
      <c r="D47" s="46"/>
      <c r="E47" s="46"/>
      <c r="F47" s="36" t="s">
        <v>62</v>
      </c>
      <c r="G47" s="47" t="s">
        <v>7</v>
      </c>
      <c r="H47" s="36" t="s">
        <v>28</v>
      </c>
      <c r="I47" s="36" t="s">
        <v>32</v>
      </c>
      <c r="J47" s="71">
        <f>800000-20000-188710</f>
        <v>591290</v>
      </c>
      <c r="K47" s="71">
        <v>0</v>
      </c>
    </row>
    <row r="48" spans="1:11" ht="54.75" customHeight="1">
      <c r="A48" s="45" t="s">
        <v>105</v>
      </c>
      <c r="B48" s="46"/>
      <c r="C48" s="46"/>
      <c r="D48" s="46"/>
      <c r="E48" s="46"/>
      <c r="F48" s="47" t="s">
        <v>104</v>
      </c>
      <c r="G48" s="35"/>
      <c r="H48" s="36" t="s">
        <v>39</v>
      </c>
      <c r="I48" s="36" t="s">
        <v>39</v>
      </c>
      <c r="J48" s="72">
        <f aca="true" t="shared" si="5" ref="J48:K50">J49</f>
        <v>223800</v>
      </c>
      <c r="K48" s="72">
        <f t="shared" si="5"/>
        <v>223800</v>
      </c>
    </row>
    <row r="49" spans="1:11" ht="25.5">
      <c r="A49" s="49" t="s">
        <v>18</v>
      </c>
      <c r="B49" s="46"/>
      <c r="C49" s="46"/>
      <c r="D49" s="46"/>
      <c r="E49" s="46"/>
      <c r="F49" s="47" t="s">
        <v>104</v>
      </c>
      <c r="G49" s="47" t="s">
        <v>7</v>
      </c>
      <c r="H49" s="36" t="s">
        <v>39</v>
      </c>
      <c r="I49" s="36" t="s">
        <v>39</v>
      </c>
      <c r="J49" s="72">
        <f t="shared" si="5"/>
        <v>223800</v>
      </c>
      <c r="K49" s="72">
        <f t="shared" si="5"/>
        <v>223800</v>
      </c>
    </row>
    <row r="50" spans="1:11" ht="15" customHeight="1">
      <c r="A50" s="45" t="s">
        <v>42</v>
      </c>
      <c r="B50" s="46"/>
      <c r="C50" s="46"/>
      <c r="D50" s="46"/>
      <c r="E50" s="46"/>
      <c r="F50" s="47" t="s">
        <v>104</v>
      </c>
      <c r="G50" s="47" t="s">
        <v>7</v>
      </c>
      <c r="H50" s="36" t="s">
        <v>28</v>
      </c>
      <c r="I50" s="36" t="s">
        <v>39</v>
      </c>
      <c r="J50" s="72">
        <f t="shared" si="5"/>
        <v>223800</v>
      </c>
      <c r="K50" s="72">
        <f t="shared" si="5"/>
        <v>223800</v>
      </c>
    </row>
    <row r="51" spans="1:11" ht="12.75">
      <c r="A51" s="45" t="s">
        <v>21</v>
      </c>
      <c r="B51" s="46"/>
      <c r="C51" s="46"/>
      <c r="D51" s="46"/>
      <c r="E51" s="46"/>
      <c r="F51" s="47" t="s">
        <v>104</v>
      </c>
      <c r="G51" s="47" t="s">
        <v>7</v>
      </c>
      <c r="H51" s="36" t="s">
        <v>28</v>
      </c>
      <c r="I51" s="36" t="s">
        <v>32</v>
      </c>
      <c r="J51" s="71">
        <v>223800</v>
      </c>
      <c r="K51" s="71">
        <v>223800</v>
      </c>
    </row>
    <row r="52" spans="1:11" ht="48" customHeight="1">
      <c r="A52" s="45" t="s">
        <v>95</v>
      </c>
      <c r="B52" s="46"/>
      <c r="C52" s="46"/>
      <c r="D52" s="46"/>
      <c r="E52" s="46"/>
      <c r="F52" s="47" t="s">
        <v>63</v>
      </c>
      <c r="G52" s="35"/>
      <c r="H52" s="36" t="s">
        <v>39</v>
      </c>
      <c r="I52" s="36" t="s">
        <v>39</v>
      </c>
      <c r="J52" s="72">
        <f aca="true" t="shared" si="6" ref="J52:K54">J53</f>
        <v>69600</v>
      </c>
      <c r="K52" s="72">
        <f t="shared" si="6"/>
        <v>69600</v>
      </c>
    </row>
    <row r="53" spans="1:11" ht="25.5">
      <c r="A53" s="49" t="s">
        <v>18</v>
      </c>
      <c r="B53" s="46"/>
      <c r="C53" s="46"/>
      <c r="D53" s="46"/>
      <c r="E53" s="46"/>
      <c r="F53" s="47" t="s">
        <v>63</v>
      </c>
      <c r="G53" s="47" t="s">
        <v>7</v>
      </c>
      <c r="H53" s="36" t="s">
        <v>39</v>
      </c>
      <c r="I53" s="36" t="s">
        <v>39</v>
      </c>
      <c r="J53" s="72">
        <f t="shared" si="6"/>
        <v>69600</v>
      </c>
      <c r="K53" s="72">
        <f t="shared" si="6"/>
        <v>69600</v>
      </c>
    </row>
    <row r="54" spans="1:11" ht="15" customHeight="1">
      <c r="A54" s="45" t="s">
        <v>42</v>
      </c>
      <c r="B54" s="46"/>
      <c r="C54" s="46"/>
      <c r="D54" s="46"/>
      <c r="E54" s="46"/>
      <c r="F54" s="47" t="s">
        <v>63</v>
      </c>
      <c r="G54" s="47" t="s">
        <v>7</v>
      </c>
      <c r="H54" s="36" t="s">
        <v>28</v>
      </c>
      <c r="I54" s="36" t="s">
        <v>39</v>
      </c>
      <c r="J54" s="72">
        <f t="shared" si="6"/>
        <v>69600</v>
      </c>
      <c r="K54" s="72">
        <f t="shared" si="6"/>
        <v>69600</v>
      </c>
    </row>
    <row r="55" spans="1:11" ht="12.75">
      <c r="A55" s="45" t="s">
        <v>21</v>
      </c>
      <c r="B55" s="46"/>
      <c r="C55" s="46"/>
      <c r="D55" s="46"/>
      <c r="E55" s="46"/>
      <c r="F55" s="47" t="s">
        <v>63</v>
      </c>
      <c r="G55" s="47" t="s">
        <v>7</v>
      </c>
      <c r="H55" s="36" t="s">
        <v>28</v>
      </c>
      <c r="I55" s="36" t="s">
        <v>32</v>
      </c>
      <c r="J55" s="71">
        <v>69600</v>
      </c>
      <c r="K55" s="71">
        <v>69600</v>
      </c>
    </row>
    <row r="56" spans="1:11" ht="30.75" customHeight="1">
      <c r="A56" s="50" t="s">
        <v>98</v>
      </c>
      <c r="B56" s="41"/>
      <c r="C56" s="41"/>
      <c r="D56" s="41"/>
      <c r="E56" s="41"/>
      <c r="F56" s="88" t="s">
        <v>57</v>
      </c>
      <c r="G56" s="36"/>
      <c r="H56" s="36"/>
      <c r="I56" s="36"/>
      <c r="J56" s="73">
        <f>J57+J61+J65</f>
        <v>910420.0000000001</v>
      </c>
      <c r="K56" s="73">
        <f>K57+K61+K65</f>
        <v>0</v>
      </c>
    </row>
    <row r="57" spans="1:11" s="22" customFormat="1" ht="18.75" customHeight="1">
      <c r="A57" s="45" t="s">
        <v>110</v>
      </c>
      <c r="B57" s="46"/>
      <c r="C57" s="46"/>
      <c r="D57" s="46"/>
      <c r="E57" s="46"/>
      <c r="F57" s="47" t="s">
        <v>108</v>
      </c>
      <c r="G57" s="47"/>
      <c r="H57" s="47" t="s">
        <v>39</v>
      </c>
      <c r="I57" s="47" t="s">
        <v>39</v>
      </c>
      <c r="J57" s="76">
        <f aca="true" t="shared" si="7" ref="J57:K59">J58</f>
        <v>5000</v>
      </c>
      <c r="K57" s="76">
        <f t="shared" si="7"/>
        <v>0</v>
      </c>
    </row>
    <row r="58" spans="1:11" s="22" customFormat="1" ht="22.5" customHeight="1">
      <c r="A58" s="43" t="s">
        <v>83</v>
      </c>
      <c r="B58" s="46"/>
      <c r="C58" s="46"/>
      <c r="D58" s="46"/>
      <c r="E58" s="46"/>
      <c r="F58" s="47" t="s">
        <v>108</v>
      </c>
      <c r="G58" s="47" t="s">
        <v>8</v>
      </c>
      <c r="H58" s="47" t="s">
        <v>39</v>
      </c>
      <c r="I58" s="47" t="s">
        <v>39</v>
      </c>
      <c r="J58" s="76">
        <f t="shared" si="7"/>
        <v>5000</v>
      </c>
      <c r="K58" s="76">
        <f t="shared" si="7"/>
        <v>0</v>
      </c>
    </row>
    <row r="59" spans="1:11" s="22" customFormat="1" ht="17.25" customHeight="1">
      <c r="A59" s="45" t="s">
        <v>6</v>
      </c>
      <c r="B59" s="46"/>
      <c r="C59" s="46"/>
      <c r="D59" s="46"/>
      <c r="E59" s="46"/>
      <c r="F59" s="47" t="s">
        <v>108</v>
      </c>
      <c r="G59" s="47" t="s">
        <v>8</v>
      </c>
      <c r="H59" s="47" t="s">
        <v>69</v>
      </c>
      <c r="I59" s="47" t="s">
        <v>39</v>
      </c>
      <c r="J59" s="76">
        <f t="shared" si="7"/>
        <v>5000</v>
      </c>
      <c r="K59" s="76">
        <f t="shared" si="7"/>
        <v>0</v>
      </c>
    </row>
    <row r="60" spans="1:11" s="22" customFormat="1" ht="19.5" customHeight="1">
      <c r="A60" s="43" t="s">
        <v>26</v>
      </c>
      <c r="B60" s="46"/>
      <c r="C60" s="46"/>
      <c r="D60" s="46"/>
      <c r="E60" s="46"/>
      <c r="F60" s="47" t="s">
        <v>108</v>
      </c>
      <c r="G60" s="47" t="s">
        <v>8</v>
      </c>
      <c r="H60" s="47" t="s">
        <v>31</v>
      </c>
      <c r="I60" s="47" t="s">
        <v>33</v>
      </c>
      <c r="J60" s="77">
        <f>200000-150000-45000</f>
        <v>5000</v>
      </c>
      <c r="K60" s="77">
        <v>0</v>
      </c>
    </row>
    <row r="61" spans="1:11" s="22" customFormat="1" ht="51" customHeight="1">
      <c r="A61" s="45" t="s">
        <v>111</v>
      </c>
      <c r="B61" s="46"/>
      <c r="C61" s="46"/>
      <c r="D61" s="46"/>
      <c r="E61" s="46"/>
      <c r="F61" s="47" t="s">
        <v>109</v>
      </c>
      <c r="G61" s="47"/>
      <c r="H61" s="47" t="s">
        <v>39</v>
      </c>
      <c r="I61" s="47" t="s">
        <v>39</v>
      </c>
      <c r="J61" s="76">
        <f aca="true" t="shared" si="8" ref="J61:K63">J62</f>
        <v>22100</v>
      </c>
      <c r="K61" s="76">
        <f t="shared" si="8"/>
        <v>0</v>
      </c>
    </row>
    <row r="62" spans="1:11" s="22" customFormat="1" ht="17.25" customHeight="1">
      <c r="A62" s="43" t="s">
        <v>83</v>
      </c>
      <c r="B62" s="46"/>
      <c r="C62" s="46"/>
      <c r="D62" s="46"/>
      <c r="E62" s="46"/>
      <c r="F62" s="47" t="s">
        <v>109</v>
      </c>
      <c r="G62" s="47" t="s">
        <v>8</v>
      </c>
      <c r="H62" s="47" t="s">
        <v>39</v>
      </c>
      <c r="I62" s="47" t="s">
        <v>39</v>
      </c>
      <c r="J62" s="76">
        <f t="shared" si="8"/>
        <v>22100</v>
      </c>
      <c r="K62" s="76">
        <f t="shared" si="8"/>
        <v>0</v>
      </c>
    </row>
    <row r="63" spans="1:11" s="22" customFormat="1" ht="15.75" customHeight="1">
      <c r="A63" s="45" t="s">
        <v>6</v>
      </c>
      <c r="B63" s="46"/>
      <c r="C63" s="46"/>
      <c r="D63" s="46"/>
      <c r="E63" s="46"/>
      <c r="F63" s="47" t="s">
        <v>109</v>
      </c>
      <c r="G63" s="47" t="s">
        <v>8</v>
      </c>
      <c r="H63" s="47" t="s">
        <v>31</v>
      </c>
      <c r="I63" s="47" t="s">
        <v>39</v>
      </c>
      <c r="J63" s="76">
        <f t="shared" si="8"/>
        <v>22100</v>
      </c>
      <c r="K63" s="76">
        <f t="shared" si="8"/>
        <v>0</v>
      </c>
    </row>
    <row r="64" spans="1:11" s="22" customFormat="1" ht="17.25" customHeight="1">
      <c r="A64" s="43" t="s">
        <v>26</v>
      </c>
      <c r="B64" s="46"/>
      <c r="C64" s="46"/>
      <c r="D64" s="46"/>
      <c r="E64" s="46"/>
      <c r="F64" s="47" t="s">
        <v>109</v>
      </c>
      <c r="G64" s="47" t="s">
        <v>8</v>
      </c>
      <c r="H64" s="47" t="s">
        <v>31</v>
      </c>
      <c r="I64" s="47" t="s">
        <v>33</v>
      </c>
      <c r="J64" s="77">
        <f>100000-77900</f>
        <v>22100</v>
      </c>
      <c r="K64" s="77">
        <v>0</v>
      </c>
    </row>
    <row r="65" spans="1:11" s="22" customFormat="1" ht="51.75" customHeight="1">
      <c r="A65" s="43" t="s">
        <v>122</v>
      </c>
      <c r="B65" s="46"/>
      <c r="C65" s="46"/>
      <c r="D65" s="46"/>
      <c r="E65" s="46"/>
      <c r="F65" s="47" t="s">
        <v>121</v>
      </c>
      <c r="G65" s="47"/>
      <c r="H65" s="47" t="s">
        <v>39</v>
      </c>
      <c r="I65" s="47" t="s">
        <v>39</v>
      </c>
      <c r="J65" s="76">
        <f aca="true" t="shared" si="9" ref="J65:K67">J66</f>
        <v>883320.0000000001</v>
      </c>
      <c r="K65" s="76">
        <f t="shared" si="9"/>
        <v>0</v>
      </c>
    </row>
    <row r="66" spans="1:11" s="22" customFormat="1" ht="19.5" customHeight="1">
      <c r="A66" s="43" t="s">
        <v>83</v>
      </c>
      <c r="B66" s="46"/>
      <c r="C66" s="46"/>
      <c r="D66" s="46"/>
      <c r="E66" s="46"/>
      <c r="F66" s="47" t="s">
        <v>121</v>
      </c>
      <c r="G66" s="47" t="s">
        <v>8</v>
      </c>
      <c r="H66" s="47" t="s">
        <v>39</v>
      </c>
      <c r="I66" s="47" t="s">
        <v>39</v>
      </c>
      <c r="J66" s="76">
        <f t="shared" si="9"/>
        <v>883320.0000000001</v>
      </c>
      <c r="K66" s="76">
        <f t="shared" si="9"/>
        <v>0</v>
      </c>
    </row>
    <row r="67" spans="1:11" s="22" customFormat="1" ht="19.5" customHeight="1">
      <c r="A67" s="45" t="s">
        <v>6</v>
      </c>
      <c r="B67" s="46"/>
      <c r="C67" s="46"/>
      <c r="D67" s="46"/>
      <c r="E67" s="46"/>
      <c r="F67" s="47" t="s">
        <v>121</v>
      </c>
      <c r="G67" s="47" t="s">
        <v>8</v>
      </c>
      <c r="H67" s="47" t="s">
        <v>31</v>
      </c>
      <c r="I67" s="47" t="s">
        <v>39</v>
      </c>
      <c r="J67" s="76">
        <f t="shared" si="9"/>
        <v>883320.0000000001</v>
      </c>
      <c r="K67" s="76">
        <f t="shared" si="9"/>
        <v>0</v>
      </c>
    </row>
    <row r="68" spans="1:11" s="22" customFormat="1" ht="19.5" customHeight="1">
      <c r="A68" s="43" t="s">
        <v>26</v>
      </c>
      <c r="B68" s="46"/>
      <c r="C68" s="46"/>
      <c r="D68" s="46"/>
      <c r="E68" s="46"/>
      <c r="F68" s="47" t="s">
        <v>121</v>
      </c>
      <c r="G68" s="47" t="s">
        <v>8</v>
      </c>
      <c r="H68" s="47" t="s">
        <v>31</v>
      </c>
      <c r="I68" s="47" t="s">
        <v>33</v>
      </c>
      <c r="J68" s="77">
        <f>600000+356597.34+2.66-73280</f>
        <v>883320.0000000001</v>
      </c>
      <c r="K68" s="77">
        <v>0</v>
      </c>
    </row>
    <row r="69" spans="1:11" ht="36" customHeight="1">
      <c r="A69" s="63" t="s">
        <v>99</v>
      </c>
      <c r="B69" s="53"/>
      <c r="C69" s="53"/>
      <c r="D69" s="53"/>
      <c r="E69" s="53"/>
      <c r="F69" s="87" t="s">
        <v>64</v>
      </c>
      <c r="G69" s="54"/>
      <c r="H69" s="64" t="s">
        <v>39</v>
      </c>
      <c r="I69" s="65"/>
      <c r="J69" s="73">
        <f>J70</f>
        <v>3644100</v>
      </c>
      <c r="K69" s="73">
        <f>K70</f>
        <v>125300</v>
      </c>
    </row>
    <row r="70" spans="1:11" ht="45.75" customHeight="1">
      <c r="A70" s="57" t="s">
        <v>47</v>
      </c>
      <c r="B70" s="53"/>
      <c r="C70" s="53"/>
      <c r="D70" s="53"/>
      <c r="E70" s="53"/>
      <c r="F70" s="54" t="s">
        <v>65</v>
      </c>
      <c r="G70" s="54"/>
      <c r="H70" s="64" t="s">
        <v>39</v>
      </c>
      <c r="I70" s="64" t="s">
        <v>39</v>
      </c>
      <c r="J70" s="73">
        <f>J71+J78+J82+J85+J89+J93+J97</f>
        <v>3644100</v>
      </c>
      <c r="K70" s="73">
        <f>K71+K78+K85+K89+K93+K97</f>
        <v>125300</v>
      </c>
    </row>
    <row r="71" spans="1:11" ht="18" customHeight="1">
      <c r="A71" s="59" t="s">
        <v>24</v>
      </c>
      <c r="B71" s="53"/>
      <c r="C71" s="53"/>
      <c r="D71" s="53"/>
      <c r="E71" s="53"/>
      <c r="F71" s="54" t="s">
        <v>92</v>
      </c>
      <c r="G71" s="54"/>
      <c r="H71" s="54" t="s">
        <v>39</v>
      </c>
      <c r="I71" s="54" t="s">
        <v>39</v>
      </c>
      <c r="J71" s="72">
        <f>J72+J75</f>
        <v>2504200</v>
      </c>
      <c r="K71" s="72">
        <f aca="true" t="shared" si="10" ref="J71:K74">K72</f>
        <v>0</v>
      </c>
    </row>
    <row r="72" spans="1:11" ht="45.75" customHeight="1">
      <c r="A72" s="55" t="s">
        <v>86</v>
      </c>
      <c r="B72" s="53"/>
      <c r="C72" s="53"/>
      <c r="D72" s="53"/>
      <c r="E72" s="53"/>
      <c r="F72" s="54" t="s">
        <v>92</v>
      </c>
      <c r="G72" s="54" t="s">
        <v>37</v>
      </c>
      <c r="H72" s="54" t="s">
        <v>39</v>
      </c>
      <c r="I72" s="54" t="s">
        <v>39</v>
      </c>
      <c r="J72" s="72">
        <f t="shared" si="10"/>
        <v>2181200</v>
      </c>
      <c r="K72" s="72">
        <f t="shared" si="10"/>
        <v>0</v>
      </c>
    </row>
    <row r="73" spans="1:11" ht="16.5" customHeight="1">
      <c r="A73" s="66" t="s">
        <v>3</v>
      </c>
      <c r="B73" s="53"/>
      <c r="C73" s="53"/>
      <c r="D73" s="53"/>
      <c r="E73" s="53"/>
      <c r="F73" s="54" t="s">
        <v>92</v>
      </c>
      <c r="G73" s="54" t="s">
        <v>37</v>
      </c>
      <c r="H73" s="54" t="s">
        <v>32</v>
      </c>
      <c r="I73" s="54" t="s">
        <v>39</v>
      </c>
      <c r="J73" s="72">
        <f t="shared" si="10"/>
        <v>2181200</v>
      </c>
      <c r="K73" s="72">
        <f t="shared" si="10"/>
        <v>0</v>
      </c>
    </row>
    <row r="74" spans="1:11" ht="24" customHeight="1">
      <c r="A74" s="66" t="s">
        <v>23</v>
      </c>
      <c r="B74" s="53"/>
      <c r="C74" s="53"/>
      <c r="D74" s="53"/>
      <c r="E74" s="53"/>
      <c r="F74" s="54" t="s">
        <v>92</v>
      </c>
      <c r="G74" s="54" t="s">
        <v>37</v>
      </c>
      <c r="H74" s="54" t="s">
        <v>32</v>
      </c>
      <c r="I74" s="54" t="s">
        <v>30</v>
      </c>
      <c r="J74" s="71">
        <f>2151000-28800+59000</f>
        <v>2181200</v>
      </c>
      <c r="K74" s="71">
        <f t="shared" si="10"/>
        <v>0</v>
      </c>
    </row>
    <row r="75" spans="1:11" ht="32.25" customHeight="1">
      <c r="A75" s="59" t="s">
        <v>85</v>
      </c>
      <c r="B75" s="53"/>
      <c r="C75" s="53"/>
      <c r="D75" s="53"/>
      <c r="E75" s="53"/>
      <c r="F75" s="54" t="s">
        <v>91</v>
      </c>
      <c r="G75" s="54" t="s">
        <v>8</v>
      </c>
      <c r="H75" s="54" t="s">
        <v>39</v>
      </c>
      <c r="I75" s="54" t="s">
        <v>39</v>
      </c>
      <c r="J75" s="72">
        <f>J76</f>
        <v>323000</v>
      </c>
      <c r="K75" s="72">
        <f>K76</f>
        <v>0</v>
      </c>
    </row>
    <row r="76" spans="1:11" ht="21" customHeight="1">
      <c r="A76" s="66" t="s">
        <v>3</v>
      </c>
      <c r="B76" s="53"/>
      <c r="C76" s="53"/>
      <c r="D76" s="53"/>
      <c r="E76" s="53"/>
      <c r="F76" s="54" t="s">
        <v>91</v>
      </c>
      <c r="G76" s="54" t="s">
        <v>8</v>
      </c>
      <c r="H76" s="54" t="s">
        <v>32</v>
      </c>
      <c r="I76" s="54" t="s">
        <v>39</v>
      </c>
      <c r="J76" s="72">
        <f>J77</f>
        <v>323000</v>
      </c>
      <c r="K76" s="72">
        <f>K77</f>
        <v>0</v>
      </c>
    </row>
    <row r="77" spans="1:11" ht="31.5" customHeight="1">
      <c r="A77" s="66" t="s">
        <v>23</v>
      </c>
      <c r="B77" s="53"/>
      <c r="C77" s="53"/>
      <c r="D77" s="53"/>
      <c r="E77" s="53"/>
      <c r="F77" s="54" t="s">
        <v>91</v>
      </c>
      <c r="G77" s="54" t="s">
        <v>8</v>
      </c>
      <c r="H77" s="54" t="s">
        <v>32</v>
      </c>
      <c r="I77" s="54" t="s">
        <v>30</v>
      </c>
      <c r="J77" s="71">
        <f>578600-196600-59000</f>
        <v>323000</v>
      </c>
      <c r="K77" s="71">
        <v>0</v>
      </c>
    </row>
    <row r="78" spans="1:11" ht="19.5" customHeight="1">
      <c r="A78" s="59" t="s">
        <v>0</v>
      </c>
      <c r="B78" s="53"/>
      <c r="C78" s="53"/>
      <c r="D78" s="53"/>
      <c r="E78" s="53"/>
      <c r="F78" s="54" t="s">
        <v>90</v>
      </c>
      <c r="G78" s="54"/>
      <c r="H78" s="54" t="s">
        <v>39</v>
      </c>
      <c r="I78" s="54" t="s">
        <v>39</v>
      </c>
      <c r="J78" s="72">
        <f>J79</f>
        <v>983000</v>
      </c>
      <c r="K78" s="72">
        <f>K79</f>
        <v>0</v>
      </c>
    </row>
    <row r="79" spans="1:11" ht="45.75" customHeight="1">
      <c r="A79" s="67" t="s">
        <v>48</v>
      </c>
      <c r="B79" s="53"/>
      <c r="C79" s="53"/>
      <c r="D79" s="53"/>
      <c r="E79" s="53"/>
      <c r="F79" s="54" t="s">
        <v>90</v>
      </c>
      <c r="G79" s="54" t="s">
        <v>37</v>
      </c>
      <c r="H79" s="54" t="s">
        <v>39</v>
      </c>
      <c r="I79" s="54" t="s">
        <v>39</v>
      </c>
      <c r="J79" s="72">
        <f>J80</f>
        <v>983000</v>
      </c>
      <c r="K79" s="72">
        <f>K80</f>
        <v>0</v>
      </c>
    </row>
    <row r="80" spans="1:11" ht="19.5" customHeight="1">
      <c r="A80" s="66" t="s">
        <v>3</v>
      </c>
      <c r="B80" s="53"/>
      <c r="C80" s="53"/>
      <c r="D80" s="53"/>
      <c r="E80" s="53"/>
      <c r="F80" s="54" t="s">
        <v>90</v>
      </c>
      <c r="G80" s="54" t="s">
        <v>37</v>
      </c>
      <c r="H80" s="54" t="s">
        <v>32</v>
      </c>
      <c r="I80" s="54" t="s">
        <v>39</v>
      </c>
      <c r="J80" s="72">
        <f>J81</f>
        <v>983000</v>
      </c>
      <c r="K80" s="72">
        <v>0</v>
      </c>
    </row>
    <row r="81" spans="1:11" ht="28.5" customHeight="1">
      <c r="A81" s="66" t="s">
        <v>23</v>
      </c>
      <c r="B81" s="53"/>
      <c r="C81" s="53"/>
      <c r="D81" s="53"/>
      <c r="E81" s="53"/>
      <c r="F81" s="54" t="s">
        <v>90</v>
      </c>
      <c r="G81" s="54" t="s">
        <v>37</v>
      </c>
      <c r="H81" s="54" t="s">
        <v>32</v>
      </c>
      <c r="I81" s="54" t="s">
        <v>30</v>
      </c>
      <c r="J81" s="71">
        <f>783000+200000</f>
        <v>983000</v>
      </c>
      <c r="K81" s="71">
        <v>0</v>
      </c>
    </row>
    <row r="82" spans="1:11" ht="28.5" customHeight="1">
      <c r="A82" s="66" t="s">
        <v>94</v>
      </c>
      <c r="B82" s="53"/>
      <c r="C82" s="53"/>
      <c r="D82" s="53"/>
      <c r="E82" s="53"/>
      <c r="F82" s="54" t="s">
        <v>93</v>
      </c>
      <c r="G82" s="54" t="s">
        <v>37</v>
      </c>
      <c r="H82" s="54"/>
      <c r="I82" s="54"/>
      <c r="J82" s="80">
        <f>J83</f>
        <v>31000</v>
      </c>
      <c r="K82" s="80">
        <f>K83</f>
        <v>0</v>
      </c>
    </row>
    <row r="83" spans="1:11" ht="28.5" customHeight="1">
      <c r="A83" s="66" t="s">
        <v>3</v>
      </c>
      <c r="B83" s="53"/>
      <c r="C83" s="53"/>
      <c r="D83" s="53"/>
      <c r="E83" s="53"/>
      <c r="F83" s="54" t="s">
        <v>93</v>
      </c>
      <c r="G83" s="54" t="s">
        <v>37</v>
      </c>
      <c r="H83" s="54" t="s">
        <v>32</v>
      </c>
      <c r="I83" s="54"/>
      <c r="J83" s="80">
        <f>J84</f>
        <v>31000</v>
      </c>
      <c r="K83" s="80">
        <f>K84</f>
        <v>0</v>
      </c>
    </row>
    <row r="84" spans="1:11" ht="28.5" customHeight="1">
      <c r="A84" s="66" t="s">
        <v>23</v>
      </c>
      <c r="B84" s="53"/>
      <c r="C84" s="53"/>
      <c r="D84" s="53"/>
      <c r="E84" s="53"/>
      <c r="F84" s="54" t="s">
        <v>93</v>
      </c>
      <c r="G84" s="54" t="s">
        <v>37</v>
      </c>
      <c r="H84" s="54" t="s">
        <v>32</v>
      </c>
      <c r="I84" s="54" t="s">
        <v>30</v>
      </c>
      <c r="J84" s="71">
        <f>45000-15000+1000</f>
        <v>31000</v>
      </c>
      <c r="K84" s="71">
        <v>0</v>
      </c>
    </row>
    <row r="85" spans="1:11" ht="77.25" customHeight="1">
      <c r="A85" s="55" t="s">
        <v>40</v>
      </c>
      <c r="B85" s="53"/>
      <c r="C85" s="53"/>
      <c r="D85" s="53"/>
      <c r="E85" s="53"/>
      <c r="F85" s="54" t="s">
        <v>66</v>
      </c>
      <c r="G85" s="54"/>
      <c r="H85" s="54" t="s">
        <v>39</v>
      </c>
      <c r="I85" s="54" t="s">
        <v>39</v>
      </c>
      <c r="J85" s="72">
        <f aca="true" t="shared" si="11" ref="J85:K87">J86</f>
        <v>4000</v>
      </c>
      <c r="K85" s="72">
        <f t="shared" si="11"/>
        <v>4000</v>
      </c>
    </row>
    <row r="86" spans="1:11" ht="18" customHeight="1">
      <c r="A86" s="56" t="s">
        <v>83</v>
      </c>
      <c r="B86" s="53"/>
      <c r="C86" s="53"/>
      <c r="D86" s="53"/>
      <c r="E86" s="53"/>
      <c r="F86" s="54" t="s">
        <v>66</v>
      </c>
      <c r="G86" s="54" t="s">
        <v>8</v>
      </c>
      <c r="H86" s="54" t="s">
        <v>39</v>
      </c>
      <c r="I86" s="54" t="s">
        <v>39</v>
      </c>
      <c r="J86" s="72">
        <f t="shared" si="11"/>
        <v>4000</v>
      </c>
      <c r="K86" s="72">
        <f t="shared" si="11"/>
        <v>4000</v>
      </c>
    </row>
    <row r="87" spans="1:11" ht="20.25" customHeight="1">
      <c r="A87" s="66" t="s">
        <v>3</v>
      </c>
      <c r="B87" s="53"/>
      <c r="C87" s="53"/>
      <c r="D87" s="53"/>
      <c r="E87" s="53"/>
      <c r="F87" s="54" t="s">
        <v>66</v>
      </c>
      <c r="G87" s="54" t="s">
        <v>8</v>
      </c>
      <c r="H87" s="54" t="s">
        <v>32</v>
      </c>
      <c r="I87" s="54" t="s">
        <v>39</v>
      </c>
      <c r="J87" s="72">
        <f t="shared" si="11"/>
        <v>4000</v>
      </c>
      <c r="K87" s="72">
        <f t="shared" si="11"/>
        <v>4000</v>
      </c>
    </row>
    <row r="88" spans="1:11" ht="20.25" customHeight="1">
      <c r="A88" s="59" t="s">
        <v>38</v>
      </c>
      <c r="B88" s="53"/>
      <c r="C88" s="53"/>
      <c r="D88" s="53"/>
      <c r="E88" s="53"/>
      <c r="F88" s="54" t="s">
        <v>66</v>
      </c>
      <c r="G88" s="54" t="s">
        <v>8</v>
      </c>
      <c r="H88" s="54" t="s">
        <v>32</v>
      </c>
      <c r="I88" s="54" t="s">
        <v>27</v>
      </c>
      <c r="J88" s="71">
        <v>4000</v>
      </c>
      <c r="K88" s="71">
        <v>4000</v>
      </c>
    </row>
    <row r="89" spans="1:11" ht="30" customHeight="1">
      <c r="A89" s="56" t="s">
        <v>70</v>
      </c>
      <c r="B89" s="53"/>
      <c r="C89" s="53"/>
      <c r="D89" s="53"/>
      <c r="E89" s="53"/>
      <c r="F89" s="54" t="s">
        <v>65</v>
      </c>
      <c r="G89" s="54"/>
      <c r="H89" s="54"/>
      <c r="I89" s="54"/>
      <c r="J89" s="72">
        <f aca="true" t="shared" si="12" ref="J89:K91">J90</f>
        <v>109900</v>
      </c>
      <c r="K89" s="72">
        <f t="shared" si="12"/>
        <v>109900</v>
      </c>
    </row>
    <row r="90" spans="1:11" ht="21" customHeight="1">
      <c r="A90" s="66" t="s">
        <v>84</v>
      </c>
      <c r="B90" s="53"/>
      <c r="C90" s="53"/>
      <c r="D90" s="53"/>
      <c r="E90" s="53"/>
      <c r="F90" s="54" t="s">
        <v>73</v>
      </c>
      <c r="G90" s="54" t="s">
        <v>37</v>
      </c>
      <c r="H90" s="54"/>
      <c r="I90" s="54"/>
      <c r="J90" s="72">
        <f t="shared" si="12"/>
        <v>109900</v>
      </c>
      <c r="K90" s="72">
        <f t="shared" si="12"/>
        <v>109900</v>
      </c>
    </row>
    <row r="91" spans="1:11" ht="20.25" customHeight="1">
      <c r="A91" s="66" t="s">
        <v>71</v>
      </c>
      <c r="B91" s="53"/>
      <c r="C91" s="53"/>
      <c r="D91" s="53"/>
      <c r="E91" s="53"/>
      <c r="F91" s="54" t="s">
        <v>73</v>
      </c>
      <c r="G91" s="54" t="s">
        <v>37</v>
      </c>
      <c r="H91" s="54" t="s">
        <v>33</v>
      </c>
      <c r="I91" s="54"/>
      <c r="J91" s="72">
        <f t="shared" si="12"/>
        <v>109900</v>
      </c>
      <c r="K91" s="72">
        <f t="shared" si="12"/>
        <v>109900</v>
      </c>
    </row>
    <row r="92" spans="1:11" ht="20.25" customHeight="1">
      <c r="A92" s="66" t="s">
        <v>72</v>
      </c>
      <c r="B92" s="53"/>
      <c r="C92" s="53"/>
      <c r="D92" s="53"/>
      <c r="E92" s="53"/>
      <c r="F92" s="54" t="s">
        <v>73</v>
      </c>
      <c r="G92" s="54" t="s">
        <v>37</v>
      </c>
      <c r="H92" s="54" t="s">
        <v>33</v>
      </c>
      <c r="I92" s="54" t="s">
        <v>34</v>
      </c>
      <c r="J92" s="71">
        <f>119200-9300</f>
        <v>109900</v>
      </c>
      <c r="K92" s="71">
        <f>119200-9300</f>
        <v>109900</v>
      </c>
    </row>
    <row r="93" spans="1:11" ht="30" customHeight="1">
      <c r="A93" s="66" t="s">
        <v>74</v>
      </c>
      <c r="B93" s="53"/>
      <c r="C93" s="53"/>
      <c r="D93" s="53"/>
      <c r="E93" s="53"/>
      <c r="F93" s="54" t="s">
        <v>78</v>
      </c>
      <c r="G93" s="54"/>
      <c r="H93" s="54"/>
      <c r="I93" s="54"/>
      <c r="J93" s="72">
        <f aca="true" t="shared" si="13" ref="J93:K95">J94</f>
        <v>600</v>
      </c>
      <c r="K93" s="72">
        <f t="shared" si="13"/>
        <v>0</v>
      </c>
    </row>
    <row r="94" spans="1:11" ht="30" customHeight="1">
      <c r="A94" s="56" t="s">
        <v>75</v>
      </c>
      <c r="B94" s="53"/>
      <c r="C94" s="53"/>
      <c r="D94" s="53"/>
      <c r="E94" s="53"/>
      <c r="F94" s="54" t="s">
        <v>78</v>
      </c>
      <c r="G94" s="54" t="s">
        <v>8</v>
      </c>
      <c r="H94" s="54"/>
      <c r="I94" s="54"/>
      <c r="J94" s="72">
        <f t="shared" si="13"/>
        <v>600</v>
      </c>
      <c r="K94" s="72">
        <f t="shared" si="13"/>
        <v>0</v>
      </c>
    </row>
    <row r="95" spans="1:11" ht="20.25" customHeight="1">
      <c r="A95" s="66" t="s">
        <v>19</v>
      </c>
      <c r="B95" s="53"/>
      <c r="C95" s="53"/>
      <c r="D95" s="53"/>
      <c r="E95" s="53"/>
      <c r="F95" s="54" t="s">
        <v>78</v>
      </c>
      <c r="G95" s="54" t="s">
        <v>8</v>
      </c>
      <c r="H95" s="54" t="s">
        <v>30</v>
      </c>
      <c r="I95" s="54"/>
      <c r="J95" s="72">
        <f t="shared" si="13"/>
        <v>600</v>
      </c>
      <c r="K95" s="72">
        <f t="shared" si="13"/>
        <v>0</v>
      </c>
    </row>
    <row r="96" spans="1:11" ht="20.25" customHeight="1">
      <c r="A96" s="66" t="s">
        <v>76</v>
      </c>
      <c r="B96" s="53"/>
      <c r="C96" s="53"/>
      <c r="D96" s="53"/>
      <c r="E96" s="53"/>
      <c r="F96" s="54" t="s">
        <v>78</v>
      </c>
      <c r="G96" s="54" t="s">
        <v>8</v>
      </c>
      <c r="H96" s="54" t="s">
        <v>30</v>
      </c>
      <c r="I96" s="54" t="s">
        <v>35</v>
      </c>
      <c r="J96" s="71">
        <v>600</v>
      </c>
      <c r="K96" s="71">
        <v>0</v>
      </c>
    </row>
    <row r="97" spans="1:11" ht="42.75" customHeight="1">
      <c r="A97" s="66" t="s">
        <v>77</v>
      </c>
      <c r="B97" s="53"/>
      <c r="C97" s="53"/>
      <c r="D97" s="53"/>
      <c r="E97" s="53"/>
      <c r="F97" s="54" t="s">
        <v>79</v>
      </c>
      <c r="G97" s="54"/>
      <c r="H97" s="54"/>
      <c r="I97" s="54"/>
      <c r="J97" s="72">
        <f aca="true" t="shared" si="14" ref="J97:K99">J98</f>
        <v>11400</v>
      </c>
      <c r="K97" s="72">
        <f t="shared" si="14"/>
        <v>11400</v>
      </c>
    </row>
    <row r="98" spans="1:11" ht="29.25" customHeight="1">
      <c r="A98" s="56" t="s">
        <v>75</v>
      </c>
      <c r="B98" s="53"/>
      <c r="C98" s="53"/>
      <c r="D98" s="53"/>
      <c r="E98" s="53"/>
      <c r="F98" s="54" t="s">
        <v>79</v>
      </c>
      <c r="G98" s="54" t="s">
        <v>8</v>
      </c>
      <c r="H98" s="54"/>
      <c r="I98" s="54"/>
      <c r="J98" s="72">
        <f t="shared" si="14"/>
        <v>11400</v>
      </c>
      <c r="K98" s="72">
        <f t="shared" si="14"/>
        <v>11400</v>
      </c>
    </row>
    <row r="99" spans="1:11" ht="20.25" customHeight="1">
      <c r="A99" s="66" t="s">
        <v>19</v>
      </c>
      <c r="B99" s="53"/>
      <c r="C99" s="53"/>
      <c r="D99" s="53"/>
      <c r="E99" s="53"/>
      <c r="F99" s="54" t="s">
        <v>79</v>
      </c>
      <c r="G99" s="54" t="s">
        <v>8</v>
      </c>
      <c r="H99" s="54" t="s">
        <v>30</v>
      </c>
      <c r="I99" s="54"/>
      <c r="J99" s="72">
        <f t="shared" si="14"/>
        <v>11400</v>
      </c>
      <c r="K99" s="72">
        <f t="shared" si="14"/>
        <v>11400</v>
      </c>
    </row>
    <row r="100" spans="1:11" ht="20.25" customHeight="1">
      <c r="A100" s="66" t="s">
        <v>76</v>
      </c>
      <c r="B100" s="53"/>
      <c r="C100" s="53"/>
      <c r="D100" s="53"/>
      <c r="E100" s="53"/>
      <c r="F100" s="54" t="s">
        <v>79</v>
      </c>
      <c r="G100" s="54" t="s">
        <v>8</v>
      </c>
      <c r="H100" s="54" t="s">
        <v>30</v>
      </c>
      <c r="I100" s="54" t="s">
        <v>35</v>
      </c>
      <c r="J100" s="71">
        <v>11400</v>
      </c>
      <c r="K100" s="71">
        <v>11400</v>
      </c>
    </row>
    <row r="101" spans="1:11" ht="40.5" customHeight="1">
      <c r="A101" s="52" t="s">
        <v>100</v>
      </c>
      <c r="B101" s="41"/>
      <c r="C101" s="41"/>
      <c r="D101" s="41"/>
      <c r="E101" s="41"/>
      <c r="F101" s="88" t="s">
        <v>55</v>
      </c>
      <c r="G101" s="36"/>
      <c r="H101" s="36"/>
      <c r="I101" s="36"/>
      <c r="J101" s="73">
        <f aca="true" t="shared" si="15" ref="J101:K104">J102</f>
        <v>725200</v>
      </c>
      <c r="K101" s="73">
        <f t="shared" si="15"/>
        <v>0</v>
      </c>
    </row>
    <row r="102" spans="1:11" ht="40.5" customHeight="1">
      <c r="A102" s="43" t="s">
        <v>125</v>
      </c>
      <c r="B102" s="41"/>
      <c r="C102" s="41"/>
      <c r="D102" s="41"/>
      <c r="E102" s="41"/>
      <c r="F102" s="36" t="s">
        <v>67</v>
      </c>
      <c r="G102" s="36"/>
      <c r="H102" s="36"/>
      <c r="I102" s="36"/>
      <c r="J102" s="72">
        <f t="shared" si="15"/>
        <v>725200</v>
      </c>
      <c r="K102" s="72">
        <f t="shared" si="15"/>
        <v>0</v>
      </c>
    </row>
    <row r="103" spans="1:11" ht="21.75" customHeight="1">
      <c r="A103" s="43" t="s">
        <v>83</v>
      </c>
      <c r="B103" s="41" t="s">
        <v>9</v>
      </c>
      <c r="C103" s="41"/>
      <c r="D103" s="41" t="s">
        <v>16</v>
      </c>
      <c r="E103" s="41"/>
      <c r="F103" s="36" t="s">
        <v>67</v>
      </c>
      <c r="G103" s="36" t="s">
        <v>8</v>
      </c>
      <c r="H103" s="36" t="s">
        <v>39</v>
      </c>
      <c r="I103" s="36" t="s">
        <v>39</v>
      </c>
      <c r="J103" s="72">
        <f t="shared" si="15"/>
        <v>725200</v>
      </c>
      <c r="K103" s="72">
        <f t="shared" si="15"/>
        <v>0</v>
      </c>
    </row>
    <row r="104" spans="1:11" ht="12.75">
      <c r="A104" s="51" t="s">
        <v>3</v>
      </c>
      <c r="B104" s="41" t="s">
        <v>9</v>
      </c>
      <c r="C104" s="41"/>
      <c r="D104" s="41" t="s">
        <v>16</v>
      </c>
      <c r="E104" s="41" t="s">
        <v>17</v>
      </c>
      <c r="F104" s="36" t="s">
        <v>67</v>
      </c>
      <c r="G104" s="36" t="s">
        <v>8</v>
      </c>
      <c r="H104" s="36" t="s">
        <v>32</v>
      </c>
      <c r="I104" s="36" t="s">
        <v>39</v>
      </c>
      <c r="J104" s="72">
        <f t="shared" si="15"/>
        <v>725200</v>
      </c>
      <c r="K104" s="72">
        <f t="shared" si="15"/>
        <v>0</v>
      </c>
    </row>
    <row r="105" spans="1:11" ht="18.75" customHeight="1">
      <c r="A105" s="45" t="s">
        <v>38</v>
      </c>
      <c r="B105" s="41"/>
      <c r="C105" s="41"/>
      <c r="D105" s="41"/>
      <c r="E105" s="41"/>
      <c r="F105" s="36" t="s">
        <v>67</v>
      </c>
      <c r="G105" s="36" t="s">
        <v>8</v>
      </c>
      <c r="H105" s="36" t="s">
        <v>32</v>
      </c>
      <c r="I105" s="36" t="s">
        <v>27</v>
      </c>
      <c r="J105" s="71">
        <f>512100+188600+59000-10000-16000-8500</f>
        <v>725200</v>
      </c>
      <c r="K105" s="71">
        <v>0</v>
      </c>
    </row>
    <row r="106" spans="1:11" ht="41.25" customHeight="1">
      <c r="A106" s="50" t="s">
        <v>101</v>
      </c>
      <c r="B106" s="41"/>
      <c r="C106" s="41"/>
      <c r="D106" s="41"/>
      <c r="E106" s="41"/>
      <c r="F106" s="88" t="s">
        <v>88</v>
      </c>
      <c r="G106" s="36"/>
      <c r="H106" s="36"/>
      <c r="I106" s="36"/>
      <c r="J106" s="80">
        <f>J107+J111</f>
        <v>500000</v>
      </c>
      <c r="K106" s="80">
        <f>K107+K111</f>
        <v>0</v>
      </c>
    </row>
    <row r="107" spans="1:11" ht="27" customHeight="1">
      <c r="A107" s="45" t="s">
        <v>112</v>
      </c>
      <c r="B107" s="41"/>
      <c r="C107" s="41"/>
      <c r="D107" s="41"/>
      <c r="E107" s="41"/>
      <c r="F107" s="36" t="s">
        <v>89</v>
      </c>
      <c r="G107" s="36"/>
      <c r="H107" s="36"/>
      <c r="I107" s="36"/>
      <c r="J107" s="80">
        <f aca="true" t="shared" si="16" ref="J107:K109">J108</f>
        <v>300000</v>
      </c>
      <c r="K107" s="80">
        <f t="shared" si="16"/>
        <v>0</v>
      </c>
    </row>
    <row r="108" spans="1:11" ht="18.75" customHeight="1">
      <c r="A108" s="45" t="s">
        <v>87</v>
      </c>
      <c r="B108" s="41"/>
      <c r="C108" s="41"/>
      <c r="D108" s="41"/>
      <c r="E108" s="41"/>
      <c r="F108" s="36" t="s">
        <v>89</v>
      </c>
      <c r="G108" s="36" t="s">
        <v>8</v>
      </c>
      <c r="H108" s="36"/>
      <c r="I108" s="36"/>
      <c r="J108" s="80">
        <f t="shared" si="16"/>
        <v>300000</v>
      </c>
      <c r="K108" s="80">
        <f t="shared" si="16"/>
        <v>0</v>
      </c>
    </row>
    <row r="109" spans="1:11" ht="15" customHeight="1">
      <c r="A109" s="38" t="s">
        <v>19</v>
      </c>
      <c r="B109" s="36"/>
      <c r="C109" s="36"/>
      <c r="D109" s="36"/>
      <c r="E109" s="36"/>
      <c r="F109" s="36" t="s">
        <v>89</v>
      </c>
      <c r="G109" s="36" t="s">
        <v>8</v>
      </c>
      <c r="H109" s="36" t="s">
        <v>30</v>
      </c>
      <c r="I109" s="36" t="s">
        <v>39</v>
      </c>
      <c r="J109" s="80">
        <f t="shared" si="16"/>
        <v>300000</v>
      </c>
      <c r="K109" s="80">
        <f t="shared" si="16"/>
        <v>0</v>
      </c>
    </row>
    <row r="110" spans="1:11" ht="16.5" customHeight="1">
      <c r="A110" s="38" t="s">
        <v>41</v>
      </c>
      <c r="B110" s="36"/>
      <c r="C110" s="36"/>
      <c r="D110" s="36"/>
      <c r="E110" s="36"/>
      <c r="F110" s="36" t="s">
        <v>89</v>
      </c>
      <c r="G110" s="36" t="s">
        <v>8</v>
      </c>
      <c r="H110" s="36" t="s">
        <v>30</v>
      </c>
      <c r="I110" s="36" t="s">
        <v>29</v>
      </c>
      <c r="J110" s="71">
        <v>300000</v>
      </c>
      <c r="K110" s="71">
        <v>0</v>
      </c>
    </row>
    <row r="111" spans="1:11" ht="20.25" customHeight="1">
      <c r="A111" s="45" t="s">
        <v>114</v>
      </c>
      <c r="B111" s="41"/>
      <c r="C111" s="41"/>
      <c r="D111" s="41"/>
      <c r="E111" s="41"/>
      <c r="F111" s="36" t="s">
        <v>113</v>
      </c>
      <c r="G111" s="36"/>
      <c r="H111" s="36"/>
      <c r="I111" s="36"/>
      <c r="J111" s="80">
        <f aca="true" t="shared" si="17" ref="J111:K113">J112</f>
        <v>200000</v>
      </c>
      <c r="K111" s="80">
        <f t="shared" si="17"/>
        <v>0</v>
      </c>
    </row>
    <row r="112" spans="1:11" ht="18.75" customHeight="1">
      <c r="A112" s="45" t="s">
        <v>87</v>
      </c>
      <c r="B112" s="41"/>
      <c r="C112" s="41"/>
      <c r="D112" s="41"/>
      <c r="E112" s="41"/>
      <c r="F112" s="36" t="s">
        <v>113</v>
      </c>
      <c r="G112" s="36" t="s">
        <v>8</v>
      </c>
      <c r="H112" s="36"/>
      <c r="I112" s="36"/>
      <c r="J112" s="80">
        <f t="shared" si="17"/>
        <v>200000</v>
      </c>
      <c r="K112" s="80">
        <f t="shared" si="17"/>
        <v>0</v>
      </c>
    </row>
    <row r="113" spans="1:11" ht="15" customHeight="1">
      <c r="A113" s="38" t="s">
        <v>19</v>
      </c>
      <c r="B113" s="36"/>
      <c r="C113" s="36"/>
      <c r="D113" s="36"/>
      <c r="E113" s="36"/>
      <c r="F113" s="36" t="s">
        <v>113</v>
      </c>
      <c r="G113" s="36" t="s">
        <v>8</v>
      </c>
      <c r="H113" s="36" t="s">
        <v>30</v>
      </c>
      <c r="I113" s="36" t="s">
        <v>39</v>
      </c>
      <c r="J113" s="80">
        <f t="shared" si="17"/>
        <v>200000</v>
      </c>
      <c r="K113" s="80">
        <f t="shared" si="17"/>
        <v>0</v>
      </c>
    </row>
    <row r="114" spans="1:11" ht="16.5" customHeight="1">
      <c r="A114" s="38" t="s">
        <v>41</v>
      </c>
      <c r="B114" s="36"/>
      <c r="C114" s="36"/>
      <c r="D114" s="36"/>
      <c r="E114" s="36"/>
      <c r="F114" s="36" t="s">
        <v>113</v>
      </c>
      <c r="G114" s="36" t="s">
        <v>8</v>
      </c>
      <c r="H114" s="36" t="s">
        <v>30</v>
      </c>
      <c r="I114" s="36" t="s">
        <v>29</v>
      </c>
      <c r="J114" s="71">
        <v>200000</v>
      </c>
      <c r="K114" s="71">
        <v>0</v>
      </c>
    </row>
    <row r="115" spans="1:13" ht="45" customHeight="1">
      <c r="A115" s="81" t="s">
        <v>117</v>
      </c>
      <c r="B115" s="53"/>
      <c r="C115" s="53"/>
      <c r="D115" s="53"/>
      <c r="E115" s="53"/>
      <c r="F115" s="87" t="s">
        <v>119</v>
      </c>
      <c r="G115" s="54"/>
      <c r="H115" s="54" t="s">
        <v>39</v>
      </c>
      <c r="I115" s="54" t="s">
        <v>39</v>
      </c>
      <c r="J115" s="73">
        <f aca="true" t="shared" si="18" ref="J115:K117">J116</f>
        <v>340800</v>
      </c>
      <c r="K115" s="73">
        <f t="shared" si="18"/>
        <v>0</v>
      </c>
      <c r="L115" s="83"/>
      <c r="M115" s="83"/>
    </row>
    <row r="116" spans="1:13" ht="19.5" customHeight="1">
      <c r="A116" s="56" t="s">
        <v>123</v>
      </c>
      <c r="B116" s="53"/>
      <c r="C116" s="53"/>
      <c r="D116" s="53"/>
      <c r="E116" s="53"/>
      <c r="F116" s="61" t="s">
        <v>120</v>
      </c>
      <c r="G116" s="54"/>
      <c r="H116" s="54"/>
      <c r="I116" s="54"/>
      <c r="J116" s="73">
        <f t="shared" si="18"/>
        <v>340800</v>
      </c>
      <c r="K116" s="73">
        <f t="shared" si="18"/>
        <v>0</v>
      </c>
      <c r="L116" s="83"/>
      <c r="M116" s="83"/>
    </row>
    <row r="117" spans="1:13" ht="19.5" customHeight="1">
      <c r="A117" s="56" t="s">
        <v>83</v>
      </c>
      <c r="B117" s="53"/>
      <c r="C117" s="53"/>
      <c r="D117" s="53"/>
      <c r="E117" s="53"/>
      <c r="F117" s="61" t="s">
        <v>120</v>
      </c>
      <c r="G117" s="54" t="s">
        <v>8</v>
      </c>
      <c r="H117" s="54" t="s">
        <v>39</v>
      </c>
      <c r="I117" s="54" t="s">
        <v>39</v>
      </c>
      <c r="J117" s="72">
        <f t="shared" si="18"/>
        <v>340800</v>
      </c>
      <c r="K117" s="72">
        <f t="shared" si="18"/>
        <v>0</v>
      </c>
      <c r="L117" s="84"/>
      <c r="M117" s="84"/>
    </row>
    <row r="118" spans="1:13" ht="18" customHeight="1">
      <c r="A118" s="66" t="s">
        <v>6</v>
      </c>
      <c r="B118" s="60"/>
      <c r="C118" s="60"/>
      <c r="D118" s="60"/>
      <c r="E118" s="60"/>
      <c r="F118" s="61" t="s">
        <v>120</v>
      </c>
      <c r="G118" s="61" t="s">
        <v>8</v>
      </c>
      <c r="H118" s="54" t="s">
        <v>32</v>
      </c>
      <c r="I118" s="54" t="s">
        <v>39</v>
      </c>
      <c r="J118" s="72">
        <f>J121</f>
        <v>340800</v>
      </c>
      <c r="K118" s="72">
        <f>K121</f>
        <v>0</v>
      </c>
      <c r="L118" s="84"/>
      <c r="M118" s="84"/>
    </row>
    <row r="119" spans="1:13" ht="25.5" hidden="1">
      <c r="A119" s="56" t="s">
        <v>53</v>
      </c>
      <c r="B119" s="60"/>
      <c r="C119" s="60"/>
      <c r="D119" s="60"/>
      <c r="E119" s="60"/>
      <c r="F119" s="68"/>
      <c r="G119" s="68"/>
      <c r="H119" s="54" t="s">
        <v>28</v>
      </c>
      <c r="I119" s="54" t="s">
        <v>32</v>
      </c>
      <c r="J119" s="71">
        <v>580</v>
      </c>
      <c r="K119" s="71">
        <v>581</v>
      </c>
      <c r="L119" s="84"/>
      <c r="M119" s="84"/>
    </row>
    <row r="120" spans="1:13" ht="12.75" hidden="1">
      <c r="A120" s="56" t="s">
        <v>44</v>
      </c>
      <c r="B120" s="60"/>
      <c r="C120" s="60"/>
      <c r="D120" s="60"/>
      <c r="E120" s="60"/>
      <c r="F120" s="68"/>
      <c r="G120" s="68"/>
      <c r="H120" s="54" t="s">
        <v>28</v>
      </c>
      <c r="I120" s="54" t="s">
        <v>32</v>
      </c>
      <c r="J120" s="71">
        <f>J121</f>
        <v>340800</v>
      </c>
      <c r="K120" s="71">
        <f>K121</f>
        <v>0</v>
      </c>
      <c r="L120" s="84"/>
      <c r="M120" s="84"/>
    </row>
    <row r="121" spans="1:13" ht="18.75" customHeight="1">
      <c r="A121" s="59" t="s">
        <v>43</v>
      </c>
      <c r="B121" s="60"/>
      <c r="C121" s="60"/>
      <c r="D121" s="60"/>
      <c r="E121" s="60"/>
      <c r="F121" s="61" t="s">
        <v>120</v>
      </c>
      <c r="G121" s="61" t="s">
        <v>8</v>
      </c>
      <c r="H121" s="54" t="s">
        <v>32</v>
      </c>
      <c r="I121" s="54" t="s">
        <v>27</v>
      </c>
      <c r="J121" s="71">
        <f>330500+10300</f>
        <v>340800</v>
      </c>
      <c r="K121" s="71">
        <v>0</v>
      </c>
      <c r="L121" s="84"/>
      <c r="M121" s="82"/>
    </row>
    <row r="122" spans="1:11" ht="38.25" customHeight="1">
      <c r="A122" s="50" t="s">
        <v>134</v>
      </c>
      <c r="B122" s="41"/>
      <c r="C122" s="41"/>
      <c r="D122" s="41"/>
      <c r="E122" s="41"/>
      <c r="F122" s="88" t="s">
        <v>131</v>
      </c>
      <c r="G122" s="36"/>
      <c r="H122" s="36"/>
      <c r="I122" s="36"/>
      <c r="J122" s="73">
        <f>J126+J130+J134</f>
        <v>66290</v>
      </c>
      <c r="K122" s="73">
        <f>K126+K130+K134</f>
        <v>63290</v>
      </c>
    </row>
    <row r="123" spans="1:11" ht="30.75" customHeight="1">
      <c r="A123" s="62" t="s">
        <v>135</v>
      </c>
      <c r="B123" s="53"/>
      <c r="C123" s="53"/>
      <c r="D123" s="53"/>
      <c r="E123" s="53"/>
      <c r="F123" s="61" t="s">
        <v>130</v>
      </c>
      <c r="G123" s="54" t="s">
        <v>8</v>
      </c>
      <c r="H123" s="54"/>
      <c r="I123" s="54"/>
      <c r="J123" s="76">
        <f aca="true" t="shared" si="19" ref="J123:K125">J124</f>
        <v>3000</v>
      </c>
      <c r="K123" s="76">
        <f t="shared" si="19"/>
        <v>0</v>
      </c>
    </row>
    <row r="124" spans="1:11" ht="19.5" customHeight="1">
      <c r="A124" s="56" t="s">
        <v>83</v>
      </c>
      <c r="B124" s="53"/>
      <c r="C124" s="53"/>
      <c r="D124" s="53"/>
      <c r="E124" s="53"/>
      <c r="F124" s="54" t="s">
        <v>130</v>
      </c>
      <c r="G124" s="54" t="s">
        <v>8</v>
      </c>
      <c r="H124" s="54" t="s">
        <v>39</v>
      </c>
      <c r="I124" s="54" t="s">
        <v>39</v>
      </c>
      <c r="J124" s="72">
        <f t="shared" si="19"/>
        <v>3000</v>
      </c>
      <c r="K124" s="72">
        <f t="shared" si="19"/>
        <v>0</v>
      </c>
    </row>
    <row r="125" spans="1:11" ht="12.75">
      <c r="A125" s="59" t="s">
        <v>19</v>
      </c>
      <c r="B125" s="53"/>
      <c r="C125" s="53"/>
      <c r="D125" s="53"/>
      <c r="E125" s="53"/>
      <c r="F125" s="61" t="s">
        <v>130</v>
      </c>
      <c r="G125" s="54" t="s">
        <v>8</v>
      </c>
      <c r="H125" s="54" t="s">
        <v>30</v>
      </c>
      <c r="I125" s="54" t="s">
        <v>39</v>
      </c>
      <c r="J125" s="72">
        <f t="shared" si="19"/>
        <v>3000</v>
      </c>
      <c r="K125" s="72">
        <f t="shared" si="19"/>
        <v>0</v>
      </c>
    </row>
    <row r="126" spans="1:11" ht="19.5" customHeight="1">
      <c r="A126" s="56" t="s">
        <v>138</v>
      </c>
      <c r="B126" s="53"/>
      <c r="C126" s="53"/>
      <c r="D126" s="53"/>
      <c r="E126" s="53"/>
      <c r="F126" s="54" t="s">
        <v>130</v>
      </c>
      <c r="G126" s="54" t="s">
        <v>8</v>
      </c>
      <c r="H126" s="54" t="s">
        <v>30</v>
      </c>
      <c r="I126" s="54" t="s">
        <v>31</v>
      </c>
      <c r="J126" s="71">
        <v>3000</v>
      </c>
      <c r="K126" s="71">
        <v>0</v>
      </c>
    </row>
    <row r="127" spans="1:13" s="22" customFormat="1" ht="42" customHeight="1">
      <c r="A127" s="55" t="s">
        <v>136</v>
      </c>
      <c r="B127" s="60"/>
      <c r="C127" s="60"/>
      <c r="D127" s="60"/>
      <c r="E127" s="60"/>
      <c r="F127" s="61" t="s">
        <v>132</v>
      </c>
      <c r="G127" s="61" t="s">
        <v>8</v>
      </c>
      <c r="H127" s="61" t="s">
        <v>39</v>
      </c>
      <c r="I127" s="61" t="s">
        <v>39</v>
      </c>
      <c r="J127" s="76">
        <f aca="true" t="shared" si="20" ref="J127:K133">J128</f>
        <v>45670</v>
      </c>
      <c r="K127" s="76">
        <f t="shared" si="20"/>
        <v>45670</v>
      </c>
      <c r="M127" s="22" t="s">
        <v>39</v>
      </c>
    </row>
    <row r="128" spans="1:11" s="22" customFormat="1" ht="20.25" customHeight="1">
      <c r="A128" s="56" t="s">
        <v>83</v>
      </c>
      <c r="B128" s="60"/>
      <c r="C128" s="60"/>
      <c r="D128" s="60"/>
      <c r="E128" s="60"/>
      <c r="F128" s="61" t="s">
        <v>132</v>
      </c>
      <c r="G128" s="61" t="s">
        <v>8</v>
      </c>
      <c r="H128" s="61" t="s">
        <v>39</v>
      </c>
      <c r="I128" s="61" t="s">
        <v>39</v>
      </c>
      <c r="J128" s="76">
        <f t="shared" si="20"/>
        <v>45670</v>
      </c>
      <c r="K128" s="76">
        <f t="shared" si="20"/>
        <v>45670</v>
      </c>
    </row>
    <row r="129" spans="1:11" s="22" customFormat="1" ht="17.25" customHeight="1">
      <c r="A129" s="59" t="s">
        <v>19</v>
      </c>
      <c r="B129" s="60"/>
      <c r="C129" s="60"/>
      <c r="D129" s="60"/>
      <c r="E129" s="60"/>
      <c r="F129" s="61" t="s">
        <v>132</v>
      </c>
      <c r="G129" s="61" t="s">
        <v>8</v>
      </c>
      <c r="H129" s="61" t="s">
        <v>30</v>
      </c>
      <c r="I129" s="61" t="s">
        <v>39</v>
      </c>
      <c r="J129" s="76">
        <f t="shared" si="20"/>
        <v>45670</v>
      </c>
      <c r="K129" s="76">
        <f t="shared" si="20"/>
        <v>45670</v>
      </c>
    </row>
    <row r="130" spans="1:11" s="22" customFormat="1" ht="15" customHeight="1">
      <c r="A130" s="56" t="s">
        <v>138</v>
      </c>
      <c r="B130" s="60"/>
      <c r="C130" s="60"/>
      <c r="D130" s="60"/>
      <c r="E130" s="60"/>
      <c r="F130" s="61" t="s">
        <v>132</v>
      </c>
      <c r="G130" s="61" t="s">
        <v>8</v>
      </c>
      <c r="H130" s="61" t="s">
        <v>30</v>
      </c>
      <c r="I130" s="61" t="s">
        <v>31</v>
      </c>
      <c r="J130" s="77">
        <v>45670</v>
      </c>
      <c r="K130" s="77">
        <v>45670</v>
      </c>
    </row>
    <row r="131" spans="1:13" s="22" customFormat="1" ht="42" customHeight="1">
      <c r="A131" s="55" t="s">
        <v>137</v>
      </c>
      <c r="B131" s="60"/>
      <c r="C131" s="60"/>
      <c r="D131" s="60"/>
      <c r="E131" s="60"/>
      <c r="F131" s="61" t="s">
        <v>133</v>
      </c>
      <c r="G131" s="61" t="s">
        <v>8</v>
      </c>
      <c r="H131" s="61" t="s">
        <v>39</v>
      </c>
      <c r="I131" s="61" t="s">
        <v>39</v>
      </c>
      <c r="J131" s="76">
        <f t="shared" si="20"/>
        <v>17620</v>
      </c>
      <c r="K131" s="76">
        <f t="shared" si="20"/>
        <v>17620</v>
      </c>
      <c r="M131" s="22" t="s">
        <v>39</v>
      </c>
    </row>
    <row r="132" spans="1:11" s="22" customFormat="1" ht="20.25" customHeight="1">
      <c r="A132" s="56" t="s">
        <v>83</v>
      </c>
      <c r="B132" s="60"/>
      <c r="C132" s="60"/>
      <c r="D132" s="60"/>
      <c r="E132" s="60"/>
      <c r="F132" s="61" t="s">
        <v>133</v>
      </c>
      <c r="G132" s="61" t="s">
        <v>8</v>
      </c>
      <c r="H132" s="61" t="s">
        <v>39</v>
      </c>
      <c r="I132" s="61" t="s">
        <v>39</v>
      </c>
      <c r="J132" s="76">
        <f t="shared" si="20"/>
        <v>17620</v>
      </c>
      <c r="K132" s="76">
        <f t="shared" si="20"/>
        <v>17620</v>
      </c>
    </row>
    <row r="133" spans="1:11" s="22" customFormat="1" ht="17.25" customHeight="1">
      <c r="A133" s="59" t="s">
        <v>19</v>
      </c>
      <c r="B133" s="60"/>
      <c r="C133" s="60"/>
      <c r="D133" s="60"/>
      <c r="E133" s="60"/>
      <c r="F133" s="61" t="s">
        <v>133</v>
      </c>
      <c r="G133" s="61" t="s">
        <v>8</v>
      </c>
      <c r="H133" s="61" t="s">
        <v>30</v>
      </c>
      <c r="I133" s="61" t="s">
        <v>39</v>
      </c>
      <c r="J133" s="76">
        <f t="shared" si="20"/>
        <v>17620</v>
      </c>
      <c r="K133" s="76">
        <f t="shared" si="20"/>
        <v>17620</v>
      </c>
    </row>
    <row r="134" spans="1:11" s="22" customFormat="1" ht="15" customHeight="1">
      <c r="A134" s="56" t="s">
        <v>138</v>
      </c>
      <c r="B134" s="60"/>
      <c r="C134" s="60"/>
      <c r="D134" s="60"/>
      <c r="E134" s="60"/>
      <c r="F134" s="61" t="s">
        <v>133</v>
      </c>
      <c r="G134" s="61" t="s">
        <v>8</v>
      </c>
      <c r="H134" s="61" t="s">
        <v>30</v>
      </c>
      <c r="I134" s="61" t="s">
        <v>31</v>
      </c>
      <c r="J134" s="77">
        <v>17620</v>
      </c>
      <c r="K134" s="77">
        <v>17620</v>
      </c>
    </row>
    <row r="135" spans="1:11" ht="13.5" customHeight="1">
      <c r="A135" s="8" t="s">
        <v>1</v>
      </c>
      <c r="B135" s="8">
        <f>B11</f>
        <v>0</v>
      </c>
      <c r="C135" s="12">
        <f>C11</f>
        <v>0</v>
      </c>
      <c r="D135" s="8">
        <f>D11</f>
        <v>0</v>
      </c>
      <c r="E135" s="8">
        <f>E11</f>
        <v>0</v>
      </c>
      <c r="F135" s="13"/>
      <c r="G135" s="13"/>
      <c r="H135" s="13"/>
      <c r="I135" s="13"/>
      <c r="J135" s="79">
        <f>J12+J23+J32+J56+J69+J101+J106+J115+J122</f>
        <v>12764054.5</v>
      </c>
      <c r="K135" s="79">
        <f>K12+K23+K32+K56+K69+K101+K106+K115+K122</f>
        <v>4144384.5</v>
      </c>
    </row>
    <row r="136" spans="1:10" ht="18" customHeight="1">
      <c r="A136" s="14"/>
      <c r="B136" s="14"/>
      <c r="C136" s="15"/>
      <c r="D136" s="14"/>
      <c r="E136" s="14"/>
      <c r="F136" s="40"/>
      <c r="G136" s="40"/>
      <c r="H136" s="14"/>
      <c r="I136" s="14"/>
      <c r="J136" s="14"/>
    </row>
    <row r="137" spans="3:10" ht="12.75">
      <c r="C137" s="16"/>
      <c r="J137" s="17"/>
    </row>
    <row r="138" ht="12.75">
      <c r="C138" s="16"/>
    </row>
    <row r="139" ht="12.75">
      <c r="C139" s="16"/>
    </row>
    <row r="140" ht="12.75">
      <c r="C140" s="16"/>
    </row>
    <row r="141" ht="12.75">
      <c r="C141" s="16"/>
    </row>
    <row r="142" ht="12.75">
      <c r="C142" s="16"/>
    </row>
    <row r="143" ht="12.75">
      <c r="C143" s="16"/>
    </row>
    <row r="144" ht="12.75">
      <c r="C144" s="16"/>
    </row>
    <row r="145" ht="12.75">
      <c r="C145" s="16"/>
    </row>
    <row r="146" ht="12.75">
      <c r="C146" s="16"/>
    </row>
    <row r="147" ht="12.75">
      <c r="C147" s="16"/>
    </row>
    <row r="148" ht="12.75">
      <c r="C148" s="16"/>
    </row>
    <row r="149" ht="12.75">
      <c r="C149" s="16"/>
    </row>
    <row r="150" ht="12.75">
      <c r="C150" s="16"/>
    </row>
    <row r="151" ht="12.75">
      <c r="C151" s="16"/>
    </row>
    <row r="152" ht="12.75">
      <c r="C152" s="16"/>
    </row>
    <row r="153" ht="12.75">
      <c r="C153" s="16"/>
    </row>
    <row r="154" ht="12.75">
      <c r="C154" s="16"/>
    </row>
    <row r="155" ht="12.75">
      <c r="C155" s="16"/>
    </row>
    <row r="156" ht="12.75">
      <c r="C156" s="16"/>
    </row>
    <row r="157" ht="12.75">
      <c r="C157" s="16"/>
    </row>
    <row r="158" ht="12.75">
      <c r="C158" s="16"/>
    </row>
    <row r="159" ht="12.75">
      <c r="C159" s="16"/>
    </row>
    <row r="160" ht="12.75">
      <c r="C160" s="16"/>
    </row>
    <row r="161" ht="12.75">
      <c r="C161" s="16"/>
    </row>
    <row r="162" ht="12.75">
      <c r="C162" s="16"/>
    </row>
    <row r="163" ht="12.75">
      <c r="C163" s="16"/>
    </row>
    <row r="164" ht="12.75">
      <c r="C164" s="16"/>
    </row>
    <row r="165" ht="12.75">
      <c r="C165" s="16"/>
    </row>
    <row r="166" ht="12.75">
      <c r="C166" s="16"/>
    </row>
    <row r="167" ht="12.75">
      <c r="C167" s="16"/>
    </row>
    <row r="168" ht="12.75">
      <c r="C168" s="16"/>
    </row>
    <row r="169" ht="12.75">
      <c r="C169" s="16"/>
    </row>
    <row r="170" ht="12.75">
      <c r="C170" s="16"/>
    </row>
    <row r="171" ht="12.75">
      <c r="C171" s="16"/>
    </row>
    <row r="172" ht="12.75">
      <c r="C172" s="16"/>
    </row>
    <row r="173" ht="12.75">
      <c r="C173" s="16"/>
    </row>
    <row r="174" ht="12.75">
      <c r="C174" s="16"/>
    </row>
    <row r="175" ht="12.75">
      <c r="C175" s="16"/>
    </row>
    <row r="176" ht="12.75">
      <c r="C176" s="16"/>
    </row>
    <row r="177" ht="12.75">
      <c r="C177" s="16"/>
    </row>
    <row r="178" ht="12.75">
      <c r="C178" s="16"/>
    </row>
    <row r="179" ht="12.75">
      <c r="C179" s="16"/>
    </row>
    <row r="180" ht="12.75">
      <c r="C180" s="16"/>
    </row>
    <row r="181" ht="12.75">
      <c r="C181" s="16"/>
    </row>
    <row r="182" ht="12.75">
      <c r="C182" s="16"/>
    </row>
  </sheetData>
  <sheetProtection/>
  <mergeCells count="6">
    <mergeCell ref="A6:H6"/>
    <mergeCell ref="G4:K4"/>
    <mergeCell ref="F3:K3"/>
    <mergeCell ref="H2:K2"/>
    <mergeCell ref="I1:K1"/>
    <mergeCell ref="A7:K7"/>
  </mergeCells>
  <printOptions/>
  <pageMargins left="0.7874015748031497" right="0.4724409448818898" top="0.35433070866141736" bottom="0.1968503937007874" header="0.3937007874015748" footer="0.11811023622047245"/>
  <pageSetup blackAndWhite="1" fitToHeight="4" fitToWidth="1" horizontalDpi="300" verticalDpi="300" orientation="portrait" paperSize="9" scale="5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Нюня</dc:creator>
  <cp:keywords/>
  <dc:description/>
  <cp:lastModifiedBy>Макс</cp:lastModifiedBy>
  <cp:lastPrinted>2015-03-28T09:13:43Z</cp:lastPrinted>
  <dcterms:created xsi:type="dcterms:W3CDTF">2012-11-15T07:25:29Z</dcterms:created>
  <dcterms:modified xsi:type="dcterms:W3CDTF">2015-10-07T09:56:39Z</dcterms:modified>
  <cp:category/>
  <cp:version/>
  <cp:contentType/>
  <cp:contentStatus/>
</cp:coreProperties>
</file>