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450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<sst xmlns="http://schemas.openxmlformats.org/spreadsheetml/2006/main" count="124" uniqueCount="92">
  <si>
    <t>ПЕРЕЧЕНЬ</t>
  </si>
  <si>
    <t xml:space="preserve">обязательных работ и услуг по содержанию и ремонту общего имущества </t>
  </si>
  <si>
    <t>№    п/п</t>
  </si>
  <si>
    <t>Перечень  работ</t>
  </si>
  <si>
    <t>Периодичность</t>
  </si>
  <si>
    <t>Годовая плата          (рублей)</t>
  </si>
  <si>
    <t>I. Содержание помещений общего пользования</t>
  </si>
  <si>
    <t>Влажное подметание лестничных площадок и маршей нижних трех этажей, протирка пыли на подоконниках</t>
  </si>
  <si>
    <t>5 раз в неделю</t>
  </si>
  <si>
    <t>Влажное подметание лестничных площадок и маршей выше  третьего этажа</t>
  </si>
  <si>
    <t>2 раз в неделю</t>
  </si>
  <si>
    <t xml:space="preserve">Мытье лестничных площадок и маршей </t>
  </si>
  <si>
    <t>1 раз в месяц</t>
  </si>
  <si>
    <t>Мытье окон и стен, дверей в помещениях общего пользования</t>
  </si>
  <si>
    <t>1 раз в квартал</t>
  </si>
  <si>
    <t>II. Уборка земельного участка, входящего в состав общего имущества многоквартирного дома</t>
  </si>
  <si>
    <t>Сбор и вывоз твердых бытовых отходов, сбор и утилизация ртутных ламп</t>
  </si>
  <si>
    <t>Подметание свежевыпавшего снега **</t>
  </si>
  <si>
    <t xml:space="preserve">в дни снегопада 2 раза в сутки (1-2класс), 3 раза в сутки (3 класс)   </t>
  </si>
  <si>
    <t>Посыпка территории противогололедными материалами **</t>
  </si>
  <si>
    <t>1 раз в сутки во время гололеда</t>
  </si>
  <si>
    <t>3 раза в неделю</t>
  </si>
  <si>
    <t>Содержание и ремонт ограждений придомовой территории и элементов детской площадки*</t>
  </si>
  <si>
    <t xml:space="preserve">по мере необходимости </t>
  </si>
  <si>
    <t>Уборка детских, спортивных и хозяйственных площадок *</t>
  </si>
  <si>
    <t>III. Обслуживание и текущий ремонт общего имущества многоквартирного дома</t>
  </si>
  <si>
    <t>по мере необходимости, но не реже  1 раз в год</t>
  </si>
  <si>
    <t>Устранение протечек кровли (в летний период)</t>
  </si>
  <si>
    <t>Восстановление (ремонт) отмостки, устранение повреждений фундамента</t>
  </si>
  <si>
    <t>по мере необходимости</t>
  </si>
  <si>
    <t>Ямочный ремонт разрушенных участков тротуаров, проездов, дорожек, площадок</t>
  </si>
  <si>
    <t>Ремонт   конструкций  козырьков, крылец</t>
  </si>
  <si>
    <t>Герметизация вводов  инженерных коммуникаций в подвальные помещения</t>
  </si>
  <si>
    <t>Ремонт  помещений тепловых пунктов</t>
  </si>
  <si>
    <t>Ремонт вентшахт</t>
  </si>
  <si>
    <t>Проверка состояния и ремонт продухов в цоколях зданий</t>
  </si>
  <si>
    <t>постоянно</t>
  </si>
  <si>
    <t>по мере необходимости в летнее время в течение 2 суток, в зимнее в течение суток</t>
  </si>
  <si>
    <t>Ремонт объектов внешнего благоустройства (ограждений, урн, скамеек и т.д.)</t>
  </si>
  <si>
    <t>Проведение технических осмотров, обслуживание и ремонт внутридомовых сетей и  оборудования системы отопления</t>
  </si>
  <si>
    <t>Консервация, промывка, опрессовка, испытание,   регулировка и наладка системы  отопления</t>
  </si>
  <si>
    <t>1 раз в год</t>
  </si>
  <si>
    <t>Проведение технических осмотров, обслуживание и ремонт внутридомовых сетей и  оборудования системы горячего водоснабжения</t>
  </si>
  <si>
    <t xml:space="preserve">Проведение технических осмотров, обслуживание и ремонт внутридомовых сетей и  оборудования системы холодного водоснабжения </t>
  </si>
  <si>
    <t xml:space="preserve">Проведение технических сомотров, обслуживание и ремонт внутридомовых сетей и  оборудования системы  водоотведения </t>
  </si>
  <si>
    <t>Ремонт колодцев канализации</t>
  </si>
  <si>
    <t>по мере необходимости, но не реже 1 раз в год</t>
  </si>
  <si>
    <t xml:space="preserve">Проведение технических осмотров, прочистка дымовентиляционных каналов, восстановление вентиляционной системы дома  </t>
  </si>
  <si>
    <t>Ежегодный технический осмотр электроплит</t>
  </si>
  <si>
    <t>Замена ламп мест общего пользования</t>
  </si>
  <si>
    <t>Обслуживание и ремонт электросетей  наружного освещения (ремонт и замена светильников, ламп)</t>
  </si>
  <si>
    <t>Устранение аварий (сетей электроснабжения, холодного и горячего водоснабжения, водоотведения и отопления) и содержание аварийно-диспетчерской службы</t>
  </si>
  <si>
    <t>В соответствии с правилами предоставления  коммунальных услуг</t>
  </si>
  <si>
    <t xml:space="preserve">       IV. Прочие услуги</t>
  </si>
  <si>
    <t xml:space="preserve">Дератизация       </t>
  </si>
  <si>
    <t xml:space="preserve">Дезинсекция        </t>
  </si>
  <si>
    <t>по мере необходимости, но не реже 2 раз в год</t>
  </si>
  <si>
    <t>ИТОГО</t>
  </si>
  <si>
    <t>*, ** - сезонные взаимозаменяемые работы, в тариф включен  один вид услуг, рассчитанный на 12 месяцев.</t>
  </si>
  <si>
    <t xml:space="preserve">   **-  не включены в тариф</t>
  </si>
  <si>
    <t>Стоимость  услуги на             1 кв.м общей площади (рублей в месяц)</t>
  </si>
  <si>
    <t>Обслуживание  и ремонт  внутридомовых электрических сетей и оборудования.    Ремонт аппаратуры вводного щита</t>
  </si>
  <si>
    <t xml:space="preserve">Осмотр состояния помещений подвалов, входов в подвалы
очистка подвалов от мусора, контроль за состоянием дверей подвалов и технических подполий, запорных устройств на них. Устранение выявленных неисправностей.
 </t>
  </si>
  <si>
    <t>по мере необходимости, но не реже  2 раз в год</t>
  </si>
  <si>
    <t>Осмотр наружных стен, выявление повреждений в кладке, наличия и характера трещин,
мелкий ремонт фасада, цоколя, подъездов</t>
  </si>
  <si>
    <t>Проверка кровли на отсутствие протечек, проверка выходов на крыши на наличие повреждений и наличия запирающих устройств, очистка  кровель  от мусора, снега и наледи, сбивание сосулек</t>
  </si>
  <si>
    <t xml:space="preserve">Осмотр лестничных площадок и маршей, выявление деформации и повреждений в несущих конструкциях, надежности крепления ограждений, выбоин и сколов в ступенях
</t>
  </si>
  <si>
    <t>не реже 2 раз в год</t>
  </si>
  <si>
    <t>Проверка состояния внутренней отделки подъездов, 
косметический ремонт подъездов</t>
  </si>
  <si>
    <t>Проверка целостности оконных и дверных заполнений,замена разбитых стекол окон,  ремонт дверей и замена замков в помещениях общего пользования</t>
  </si>
  <si>
    <t xml:space="preserve">Постоянный контроль параметров теплоносителя и воды (давления, температуры, расхода), контроль состояния и замена неисправных контрольно-измерительных приборов (манометров, термометров и т.п.)
</t>
  </si>
  <si>
    <t>Проверка исправности, работоспособности, регулировка и техническое обслуживание  запорной арматуры, контрольно-измерительных приборов,контроль за своевременной поверкой приборов учета, снятие   и ведение учета показаний общедомовых приборов учета потребляемых ресурсов</t>
  </si>
  <si>
    <t xml:space="preserve">промывка участков водопровода после выполнения ремонтно-строительных работ на водопроводах и тепловых сетях
</t>
  </si>
  <si>
    <t>1 раз в год и после проведения ремонтных работ</t>
  </si>
  <si>
    <t xml:space="preserve">Обслуживание  и ремонт  внутридомовых электрических сетей и оборудования, очистка клемм и соединений в групповых щитках и распределительных шкафах, наладка электрооборудования
</t>
  </si>
  <si>
    <t>Очистка от мусора урн, установленных возле подъездов,  уборка контейнерных площадок</t>
  </si>
  <si>
    <t xml:space="preserve">Очистка крышек люков колодцев и пожарных гидрантов от снега и льда </t>
  </si>
  <si>
    <t xml:space="preserve">Уборка крыльца и площадки перед входом в подъезд,
сдвигание свежевыпавшего снега ** </t>
  </si>
  <si>
    <t>Уборка и выкашивание газонов, подметание земельного участка в летний период*</t>
  </si>
  <si>
    <t>уборка крыльца и площадки перед входом в подъезд, очистка металлической решетки и приямка  и промывка урн*</t>
  </si>
  <si>
    <t xml:space="preserve">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
</t>
  </si>
  <si>
    <t>Работы по обеспечению требований пожарной безопасности - осмотры и обеспечение работоспособного состояния пожарных лестниц, проходов, выходов, систем противопожарного водоснабжения, средств противопожарной защиты</t>
  </si>
  <si>
    <t>в соответствии со стандартами раскрытия информации</t>
  </si>
  <si>
    <t>работа по начислению и сбору платы за содержание и ремонт жилых помещений,  работа по взысканию задолженности по оплате жилых помещений</t>
  </si>
  <si>
    <t xml:space="preserve">Ведение работы по обслуживанию сайтов, своевременное размещение информации на сайтах, предоставление информации, связанной с оказанием услуг и выполнением работ, потребителям услуг и работ в соответствии с требованиями законодательства.
</t>
  </si>
  <si>
    <t>Административно-управленческие расходы управляющей организации</t>
  </si>
  <si>
    <t>Учетно-расчетное обслуживание</t>
  </si>
  <si>
    <t>учетно-расчетное обслуживание по рабочему расписанию, формирование платежных документов 1 раз в месяц</t>
  </si>
  <si>
    <t>к договору управления</t>
  </si>
  <si>
    <t xml:space="preserve"> в многоквартирных домах, имеющим все виды благоустройства   без лифта и без мусоропровода с  электроплитами  п.Туманный                                               ул.Энергетиков д. 4, 5, 7, 8, 9</t>
  </si>
  <si>
    <t>от 01.08.2016 го0да № 1</t>
  </si>
  <si>
    <t xml:space="preserve">                    Приложение № 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</si>
</sst>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8"/>
      <name val="Courier New"/>
      <family val="3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2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0" fontId="10" fillId="0" borderId="0" xfId="0" applyFont="1" applyAlignment="1">
      <alignment vertical="top" wrapText="1"/>
    </xf>
    <xf numFmtId="0" fontId="4" fillId="0" borderId="14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4.125" style="0" customWidth="1"/>
    <col min="2" max="2" width="39.75390625" style="0" customWidth="1"/>
    <col min="3" max="3" width="21.75390625" style="0" customWidth="1"/>
    <col min="4" max="4" width="12.25390625" style="0" customWidth="1"/>
    <col min="5" max="5" width="14.25390625" style="0" customWidth="1"/>
    <col min="7" max="7" width="10.625" style="0" bestFit="1" customWidth="1"/>
  </cols>
  <sheetData>
    <row r="1" spans="1:5" ht="12.75">
      <c r="A1" s="1">
        <f>(4448+4422+3479+680.4+4029.6+4415)*12</f>
        <v>257688</v>
      </c>
      <c r="D1" s="59" t="s">
        <v>91</v>
      </c>
      <c r="E1" s="59"/>
    </row>
    <row r="2" spans="1:6" ht="12.75">
      <c r="A2" s="1"/>
      <c r="C2" s="58" t="s">
        <v>88</v>
      </c>
      <c r="D2" s="58"/>
      <c r="E2" s="58"/>
      <c r="F2" s="57"/>
    </row>
    <row r="3" spans="3:6" ht="12.75">
      <c r="C3" s="57"/>
      <c r="D3" s="58" t="s">
        <v>90</v>
      </c>
      <c r="E3" s="58"/>
      <c r="F3" s="57"/>
    </row>
    <row r="4" spans="1:5" ht="13.5">
      <c r="A4" s="38" t="s">
        <v>0</v>
      </c>
      <c r="B4" s="38"/>
      <c r="C4" s="38"/>
      <c r="D4" s="38"/>
      <c r="E4" s="38"/>
    </row>
    <row r="5" spans="1:5" ht="13.5">
      <c r="A5" s="38" t="s">
        <v>1</v>
      </c>
      <c r="B5" s="38"/>
      <c r="C5" s="38"/>
      <c r="D5" s="38"/>
      <c r="E5" s="38"/>
    </row>
    <row r="6" spans="1:5" ht="42" customHeight="1">
      <c r="A6" s="39" t="s">
        <v>89</v>
      </c>
      <c r="B6" s="39"/>
      <c r="C6" s="39"/>
      <c r="D6" s="39"/>
      <c r="E6" s="39"/>
    </row>
    <row r="7" spans="2:5" ht="5.25" customHeight="1">
      <c r="B7" s="2"/>
      <c r="D7" s="3"/>
      <c r="E7" s="3"/>
    </row>
    <row r="8" spans="1:5" ht="12.75">
      <c r="A8" s="55" t="s">
        <v>2</v>
      </c>
      <c r="B8" s="37" t="s">
        <v>3</v>
      </c>
      <c r="C8" s="37" t="s">
        <v>4</v>
      </c>
      <c r="D8" s="40" t="s">
        <v>60</v>
      </c>
      <c r="E8" s="40" t="s">
        <v>5</v>
      </c>
    </row>
    <row r="9" spans="1:5" ht="39" customHeight="1">
      <c r="A9" s="56"/>
      <c r="B9" s="37"/>
      <c r="C9" s="37"/>
      <c r="D9" s="40"/>
      <c r="E9" s="40"/>
    </row>
    <row r="10" spans="1:5" ht="12.75">
      <c r="A10" s="48" t="s">
        <v>6</v>
      </c>
      <c r="B10" s="48"/>
      <c r="C10" s="48"/>
      <c r="D10" s="48"/>
      <c r="E10" s="48"/>
    </row>
    <row r="11" spans="1:7" ht="57" customHeight="1">
      <c r="A11" s="14">
        <v>1</v>
      </c>
      <c r="B11" s="11" t="s">
        <v>7</v>
      </c>
      <c r="C11" s="5" t="s">
        <v>8</v>
      </c>
      <c r="D11" s="16">
        <f>1.3*0.62*1.25</f>
        <v>1.0075</v>
      </c>
      <c r="E11" s="13">
        <f>D11*$A$1</f>
        <v>259620.66</v>
      </c>
      <c r="G11" s="3"/>
    </row>
    <row r="12" spans="1:5" ht="40.5">
      <c r="A12" s="14">
        <v>2</v>
      </c>
      <c r="B12" s="17" t="s">
        <v>9</v>
      </c>
      <c r="C12" s="4" t="s">
        <v>10</v>
      </c>
      <c r="D12" s="16">
        <f>1.3*0.43*1.25</f>
        <v>0.6987500000000001</v>
      </c>
      <c r="E12" s="13">
        <f>D12*$A$1</f>
        <v>180059.49000000002</v>
      </c>
    </row>
    <row r="13" spans="1:5" ht="20.25" customHeight="1">
      <c r="A13" s="14">
        <v>3</v>
      </c>
      <c r="B13" s="17" t="s">
        <v>11</v>
      </c>
      <c r="C13" s="4" t="s">
        <v>12</v>
      </c>
      <c r="D13" s="16">
        <f>1.3*0.99*1.25</f>
        <v>1.60875</v>
      </c>
      <c r="E13" s="13">
        <f>D13*$A$1</f>
        <v>414555.56999999995</v>
      </c>
    </row>
    <row r="14" spans="1:5" ht="29.25" customHeight="1">
      <c r="A14" s="14">
        <v>4</v>
      </c>
      <c r="B14" s="17" t="s">
        <v>13</v>
      </c>
      <c r="C14" s="4" t="s">
        <v>14</v>
      </c>
      <c r="D14" s="16">
        <f>1.3*0.35*1.25</f>
        <v>0.56875</v>
      </c>
      <c r="E14" s="13">
        <f>D14*$A$1</f>
        <v>146560.05</v>
      </c>
    </row>
    <row r="15" spans="1:5" ht="82.5" customHeight="1">
      <c r="A15" s="14">
        <v>5</v>
      </c>
      <c r="B15" s="29" t="s">
        <v>66</v>
      </c>
      <c r="C15" s="4" t="s">
        <v>67</v>
      </c>
      <c r="D15" s="31">
        <v>0.05</v>
      </c>
      <c r="E15" s="13">
        <f>D15*$A$1</f>
        <v>12884.400000000001</v>
      </c>
    </row>
    <row r="16" spans="1:5" ht="20.25" customHeight="1">
      <c r="A16" s="49" t="s">
        <v>15</v>
      </c>
      <c r="B16" s="50"/>
      <c r="C16" s="50"/>
      <c r="D16" s="50"/>
      <c r="E16" s="51"/>
    </row>
    <row r="17" spans="1:5" ht="40.5">
      <c r="A17" s="14">
        <v>6</v>
      </c>
      <c r="B17" s="11" t="s">
        <v>16</v>
      </c>
      <c r="C17" s="5" t="s">
        <v>8</v>
      </c>
      <c r="D17" s="16">
        <f>1.3*1.58*1.25</f>
        <v>2.5675000000000003</v>
      </c>
      <c r="E17" s="13">
        <f>D17*$A$1</f>
        <v>661613.9400000001</v>
      </c>
    </row>
    <row r="18" spans="1:5" ht="52.5" customHeight="1">
      <c r="A18" s="15">
        <v>7</v>
      </c>
      <c r="B18" s="18" t="s">
        <v>17</v>
      </c>
      <c r="C18" s="5" t="s">
        <v>18</v>
      </c>
      <c r="D18" s="19">
        <f>1.3*0.41*1.25</f>
        <v>0.66625</v>
      </c>
      <c r="E18" s="13">
        <f aca="true" t="shared" si="0" ref="E18:E28">D18*$A$1</f>
        <v>171684.63</v>
      </c>
    </row>
    <row r="19" spans="1:5" ht="39.75" customHeight="1">
      <c r="A19" s="14">
        <v>8</v>
      </c>
      <c r="B19" s="18" t="s">
        <v>77</v>
      </c>
      <c r="C19" s="5" t="s">
        <v>18</v>
      </c>
      <c r="D19" s="19">
        <f>1.3*0.62*1.25</f>
        <v>1.0075</v>
      </c>
      <c r="E19" s="13">
        <f t="shared" si="0"/>
        <v>259620.66</v>
      </c>
    </row>
    <row r="20" spans="1:5" ht="46.5" customHeight="1">
      <c r="A20" s="15">
        <v>9</v>
      </c>
      <c r="B20" s="18" t="s">
        <v>76</v>
      </c>
      <c r="C20" s="5" t="s">
        <v>18</v>
      </c>
      <c r="D20" s="19">
        <v>0.05</v>
      </c>
      <c r="E20" s="13">
        <f t="shared" si="0"/>
        <v>12884.400000000001</v>
      </c>
    </row>
    <row r="21" spans="1:5" ht="30.75" customHeight="1">
      <c r="A21" s="14">
        <v>10</v>
      </c>
      <c r="B21" s="18" t="s">
        <v>19</v>
      </c>
      <c r="C21" s="5" t="s">
        <v>20</v>
      </c>
      <c r="D21" s="16">
        <f>1.3*0.08*1.25</f>
        <v>0.13</v>
      </c>
      <c r="E21" s="13">
        <f t="shared" si="0"/>
        <v>33499.44</v>
      </c>
    </row>
    <row r="22" spans="1:5" ht="54">
      <c r="A22" s="15">
        <v>11</v>
      </c>
      <c r="B22" s="11" t="s">
        <v>79</v>
      </c>
      <c r="C22" s="5" t="s">
        <v>21</v>
      </c>
      <c r="D22" s="16">
        <f>1.3*0.03*1.25</f>
        <v>0.04875</v>
      </c>
      <c r="E22" s="13">
        <f t="shared" si="0"/>
        <v>12562.29</v>
      </c>
    </row>
    <row r="23" spans="1:5" ht="44.25" customHeight="1">
      <c r="A23" s="14">
        <v>12</v>
      </c>
      <c r="B23" s="20" t="s">
        <v>22</v>
      </c>
      <c r="C23" s="6" t="s">
        <v>23</v>
      </c>
      <c r="D23" s="16">
        <f>1.3*0.03*1.25</f>
        <v>0.04875</v>
      </c>
      <c r="E23" s="13">
        <f t="shared" si="0"/>
        <v>12562.29</v>
      </c>
    </row>
    <row r="24" spans="1:5" ht="40.5">
      <c r="A24" s="14">
        <v>13</v>
      </c>
      <c r="B24" s="11" t="s">
        <v>78</v>
      </c>
      <c r="C24" s="5" t="s">
        <v>21</v>
      </c>
      <c r="D24" s="16">
        <f>1.3*0.71*1.25</f>
        <v>1.1537499999999998</v>
      </c>
      <c r="E24" s="13">
        <f t="shared" si="0"/>
        <v>297307.52999999997</v>
      </c>
    </row>
    <row r="25" spans="1:5" ht="27">
      <c r="A25" s="15">
        <v>14</v>
      </c>
      <c r="B25" s="11" t="s">
        <v>24</v>
      </c>
      <c r="C25" s="5" t="s">
        <v>21</v>
      </c>
      <c r="D25" s="16">
        <f>1.3*0.34*1.25</f>
        <v>0.5525000000000001</v>
      </c>
      <c r="E25" s="13">
        <f t="shared" si="0"/>
        <v>142372.62000000002</v>
      </c>
    </row>
    <row r="26" spans="1:5" ht="40.5">
      <c r="A26" s="14">
        <v>15</v>
      </c>
      <c r="B26" s="11" t="s">
        <v>75</v>
      </c>
      <c r="C26" s="5" t="s">
        <v>8</v>
      </c>
      <c r="D26" s="16">
        <v>0.2</v>
      </c>
      <c r="E26" s="13">
        <f t="shared" si="0"/>
        <v>51537.600000000006</v>
      </c>
    </row>
    <row r="27" spans="1:5" ht="94.5">
      <c r="A27" s="15">
        <v>16</v>
      </c>
      <c r="B27" s="11" t="s">
        <v>81</v>
      </c>
      <c r="C27" s="5" t="s">
        <v>36</v>
      </c>
      <c r="D27" s="16">
        <v>0.06</v>
      </c>
      <c r="E27" s="13">
        <f t="shared" si="0"/>
        <v>15461.279999999999</v>
      </c>
    </row>
    <row r="28" spans="1:5" ht="135">
      <c r="A28" s="14">
        <v>17</v>
      </c>
      <c r="B28" s="11" t="s">
        <v>80</v>
      </c>
      <c r="C28" s="5" t="s">
        <v>8</v>
      </c>
      <c r="D28" s="16">
        <v>0.1</v>
      </c>
      <c r="E28" s="13">
        <f t="shared" si="0"/>
        <v>25768.800000000003</v>
      </c>
    </row>
    <row r="29" spans="1:5" ht="12.75">
      <c r="A29" s="52" t="s">
        <v>25</v>
      </c>
      <c r="B29" s="53"/>
      <c r="C29" s="53"/>
      <c r="D29" s="53"/>
      <c r="E29" s="54"/>
    </row>
    <row r="30" spans="1:5" ht="81">
      <c r="A30" s="14">
        <v>18</v>
      </c>
      <c r="B30" s="21" t="s">
        <v>65</v>
      </c>
      <c r="C30" s="4" t="s">
        <v>26</v>
      </c>
      <c r="D30" s="19">
        <v>0.3</v>
      </c>
      <c r="E30" s="13">
        <f aca="true" t="shared" si="1" ref="E30:E61">D30*$A$1</f>
        <v>77306.4</v>
      </c>
    </row>
    <row r="31" spans="1:5" ht="121.5">
      <c r="A31" s="15">
        <v>19</v>
      </c>
      <c r="B31" s="21" t="s">
        <v>62</v>
      </c>
      <c r="C31" s="4" t="s">
        <v>63</v>
      </c>
      <c r="D31" s="19">
        <f>1.3*0.15*1.25</f>
        <v>0.24375000000000002</v>
      </c>
      <c r="E31" s="13">
        <f t="shared" si="1"/>
        <v>62811.450000000004</v>
      </c>
    </row>
    <row r="32" spans="1:5" ht="33" customHeight="1">
      <c r="A32" s="14">
        <v>20</v>
      </c>
      <c r="B32" s="11" t="s">
        <v>27</v>
      </c>
      <c r="C32" s="5" t="s">
        <v>23</v>
      </c>
      <c r="D32" s="16">
        <f>1.3*1.36*1.25</f>
        <v>2.2100000000000004</v>
      </c>
      <c r="E32" s="13">
        <f t="shared" si="1"/>
        <v>569490.4800000001</v>
      </c>
    </row>
    <row r="33" spans="1:5" ht="32.25" customHeight="1">
      <c r="A33" s="15">
        <v>21</v>
      </c>
      <c r="B33" s="11" t="s">
        <v>28</v>
      </c>
      <c r="C33" s="4" t="s">
        <v>29</v>
      </c>
      <c r="D33" s="16">
        <f>1.3*0.25*1.25</f>
        <v>0.40625</v>
      </c>
      <c r="E33" s="13">
        <f t="shared" si="1"/>
        <v>104685.75</v>
      </c>
    </row>
    <row r="34" spans="1:5" ht="40.5">
      <c r="A34" s="14">
        <v>22</v>
      </c>
      <c r="B34" s="22" t="s">
        <v>30</v>
      </c>
      <c r="C34" s="4" t="s">
        <v>29</v>
      </c>
      <c r="D34" s="23">
        <f>1.3*0.14*1.25</f>
        <v>0.22750000000000004</v>
      </c>
      <c r="E34" s="13">
        <f t="shared" si="1"/>
        <v>58624.02000000001</v>
      </c>
    </row>
    <row r="35" spans="1:5" ht="27">
      <c r="A35" s="15">
        <v>23</v>
      </c>
      <c r="B35" s="11" t="s">
        <v>31</v>
      </c>
      <c r="C35" s="4" t="s">
        <v>29</v>
      </c>
      <c r="D35" s="23">
        <f>1.3*0.22*1.25</f>
        <v>0.35750000000000004</v>
      </c>
      <c r="E35" s="13">
        <f t="shared" si="1"/>
        <v>92123.46</v>
      </c>
    </row>
    <row r="36" spans="1:5" ht="45" customHeight="1">
      <c r="A36" s="14">
        <v>24</v>
      </c>
      <c r="B36" s="11" t="s">
        <v>32</v>
      </c>
      <c r="C36" s="4" t="s">
        <v>29</v>
      </c>
      <c r="D36" s="23">
        <f>1.3*0.01*1.25</f>
        <v>0.01625</v>
      </c>
      <c r="E36" s="13">
        <f t="shared" si="1"/>
        <v>4187.43</v>
      </c>
    </row>
    <row r="37" spans="1:5" ht="67.5">
      <c r="A37" s="15">
        <v>25</v>
      </c>
      <c r="B37" s="24" t="s">
        <v>64</v>
      </c>
      <c r="C37" s="4" t="s">
        <v>29</v>
      </c>
      <c r="D37" s="16">
        <f>1.3*0.58*1.25</f>
        <v>0.9425</v>
      </c>
      <c r="E37" s="13">
        <f t="shared" si="1"/>
        <v>242870.94</v>
      </c>
    </row>
    <row r="38" spans="1:5" ht="27">
      <c r="A38" s="14">
        <v>26</v>
      </c>
      <c r="B38" s="17" t="s">
        <v>33</v>
      </c>
      <c r="C38" s="5" t="s">
        <v>29</v>
      </c>
      <c r="D38" s="23">
        <f>1.3*0.07*1.25</f>
        <v>0.11375000000000002</v>
      </c>
      <c r="E38" s="13">
        <f t="shared" si="1"/>
        <v>29312.010000000006</v>
      </c>
    </row>
    <row r="39" spans="1:5" ht="22.5">
      <c r="A39" s="15">
        <v>27</v>
      </c>
      <c r="B39" s="11" t="s">
        <v>34</v>
      </c>
      <c r="C39" s="5" t="s">
        <v>29</v>
      </c>
      <c r="D39" s="16">
        <f>1.3*0.15*1.25</f>
        <v>0.24375000000000002</v>
      </c>
      <c r="E39" s="13">
        <f t="shared" si="1"/>
        <v>62811.450000000004</v>
      </c>
    </row>
    <row r="40" spans="1:5" ht="27">
      <c r="A40" s="14">
        <v>28</v>
      </c>
      <c r="B40" s="11" t="s">
        <v>35</v>
      </c>
      <c r="C40" s="5" t="s">
        <v>36</v>
      </c>
      <c r="D40" s="16">
        <f>1.3*0.03*1.25</f>
        <v>0.04875</v>
      </c>
      <c r="E40" s="13">
        <f t="shared" si="1"/>
        <v>12562.29</v>
      </c>
    </row>
    <row r="41" spans="1:5" ht="72.75" customHeight="1">
      <c r="A41" s="15">
        <v>29</v>
      </c>
      <c r="B41" s="17" t="s">
        <v>69</v>
      </c>
      <c r="C41" s="5" t="s">
        <v>37</v>
      </c>
      <c r="D41" s="16">
        <f>1.3*0.25*1.25</f>
        <v>0.40625</v>
      </c>
      <c r="E41" s="13">
        <f t="shared" si="1"/>
        <v>104685.75</v>
      </c>
    </row>
    <row r="42" spans="1:5" ht="42.75" customHeight="1">
      <c r="A42" s="14">
        <v>30</v>
      </c>
      <c r="B42" s="17" t="s">
        <v>38</v>
      </c>
      <c r="C42" s="5" t="s">
        <v>29</v>
      </c>
      <c r="D42" s="23">
        <f>1.3*0.43*1.25</f>
        <v>0.6987500000000001</v>
      </c>
      <c r="E42" s="13">
        <f t="shared" si="1"/>
        <v>180059.49000000002</v>
      </c>
    </row>
    <row r="43" spans="1:5" ht="57" customHeight="1">
      <c r="A43" s="15">
        <v>31</v>
      </c>
      <c r="B43" s="11" t="s">
        <v>39</v>
      </c>
      <c r="C43" s="5" t="s">
        <v>36</v>
      </c>
      <c r="D43" s="16">
        <f>1.3*1.44*1.25</f>
        <v>2.34</v>
      </c>
      <c r="E43" s="13">
        <f t="shared" si="1"/>
        <v>602989.9199999999</v>
      </c>
    </row>
    <row r="44" spans="1:5" ht="45.75" customHeight="1">
      <c r="A44" s="14">
        <v>32</v>
      </c>
      <c r="B44" s="11" t="s">
        <v>40</v>
      </c>
      <c r="C44" s="5" t="s">
        <v>73</v>
      </c>
      <c r="D44" s="16">
        <f>1.3*1.08*1.25</f>
        <v>1.7550000000000001</v>
      </c>
      <c r="E44" s="13">
        <f t="shared" si="1"/>
        <v>452242.44</v>
      </c>
    </row>
    <row r="45" spans="1:5" ht="69.75" customHeight="1">
      <c r="A45" s="15">
        <v>33</v>
      </c>
      <c r="B45" s="11" t="s">
        <v>42</v>
      </c>
      <c r="C45" s="5" t="s">
        <v>36</v>
      </c>
      <c r="D45" s="16">
        <f>1.3*0.89*1.25</f>
        <v>1.44625</v>
      </c>
      <c r="E45" s="13">
        <f t="shared" si="1"/>
        <v>372681.27</v>
      </c>
    </row>
    <row r="46" spans="1:5" ht="76.5" customHeight="1">
      <c r="A46" s="14">
        <v>34</v>
      </c>
      <c r="B46" s="11" t="s">
        <v>43</v>
      </c>
      <c r="C46" s="4" t="s">
        <v>36</v>
      </c>
      <c r="D46" s="23">
        <f>1.3*1.17*1.25</f>
        <v>1.9012499999999999</v>
      </c>
      <c r="E46" s="13">
        <f t="shared" si="1"/>
        <v>489929.31</v>
      </c>
    </row>
    <row r="47" spans="1:5" ht="69.75" customHeight="1">
      <c r="A47" s="15">
        <v>35</v>
      </c>
      <c r="B47" s="25" t="s">
        <v>44</v>
      </c>
      <c r="C47" s="6" t="s">
        <v>36</v>
      </c>
      <c r="D47" s="26">
        <f>1.3*0.4*1.25</f>
        <v>0.65</v>
      </c>
      <c r="E47" s="13">
        <f t="shared" si="1"/>
        <v>167497.2</v>
      </c>
    </row>
    <row r="48" spans="1:5" ht="46.5" customHeight="1">
      <c r="A48" s="14">
        <v>36</v>
      </c>
      <c r="B48" s="17" t="s">
        <v>45</v>
      </c>
      <c r="C48" s="5" t="s">
        <v>46</v>
      </c>
      <c r="D48" s="23">
        <f>1.3*0.17*1.25</f>
        <v>0.27625000000000005</v>
      </c>
      <c r="E48" s="13">
        <f t="shared" si="1"/>
        <v>71186.31000000001</v>
      </c>
    </row>
    <row r="49" spans="1:5" ht="54" customHeight="1">
      <c r="A49" s="15">
        <v>37</v>
      </c>
      <c r="B49" s="17" t="s">
        <v>47</v>
      </c>
      <c r="C49" s="5" t="s">
        <v>36</v>
      </c>
      <c r="D49" s="16">
        <f>1.3*0.08*1.25</f>
        <v>0.13</v>
      </c>
      <c r="E49" s="13">
        <f t="shared" si="1"/>
        <v>33499.44</v>
      </c>
    </row>
    <row r="50" spans="1:5" ht="89.25" customHeight="1">
      <c r="A50" s="14">
        <v>38</v>
      </c>
      <c r="B50" s="29" t="s">
        <v>74</v>
      </c>
      <c r="C50" s="5" t="s">
        <v>36</v>
      </c>
      <c r="D50" s="16">
        <f>1.3*0.25*1.25</f>
        <v>0.40625</v>
      </c>
      <c r="E50" s="13">
        <f t="shared" si="1"/>
        <v>104685.75</v>
      </c>
    </row>
    <row r="51" spans="1:5" ht="27">
      <c r="A51" s="15">
        <v>39</v>
      </c>
      <c r="B51" s="17" t="s">
        <v>48</v>
      </c>
      <c r="C51" s="5" t="s">
        <v>41</v>
      </c>
      <c r="D51" s="23">
        <f>1.3*0.28*1.25</f>
        <v>0.45500000000000007</v>
      </c>
      <c r="E51" s="13">
        <f t="shared" si="1"/>
        <v>117248.04000000002</v>
      </c>
    </row>
    <row r="52" spans="1:5" ht="54">
      <c r="A52" s="14">
        <v>40</v>
      </c>
      <c r="B52" s="17" t="s">
        <v>61</v>
      </c>
      <c r="C52" s="5" t="s">
        <v>36</v>
      </c>
      <c r="D52" s="23">
        <f>1.3*0.14*1.25</f>
        <v>0.22750000000000004</v>
      </c>
      <c r="E52" s="13">
        <f t="shared" si="1"/>
        <v>58624.02000000001</v>
      </c>
    </row>
    <row r="53" spans="1:5" ht="35.25" customHeight="1">
      <c r="A53" s="15">
        <v>41</v>
      </c>
      <c r="B53" s="11" t="s">
        <v>49</v>
      </c>
      <c r="C53" s="5" t="s">
        <v>29</v>
      </c>
      <c r="D53" s="16">
        <f>1.3*0.13*1.25</f>
        <v>0.21125000000000002</v>
      </c>
      <c r="E53" s="13">
        <f t="shared" si="1"/>
        <v>54436.590000000004</v>
      </c>
    </row>
    <row r="54" spans="1:5" ht="54">
      <c r="A54" s="14">
        <v>42</v>
      </c>
      <c r="B54" s="11" t="s">
        <v>50</v>
      </c>
      <c r="C54" s="5" t="s">
        <v>36</v>
      </c>
      <c r="D54" s="16">
        <f>1.3*0.24*1.25</f>
        <v>0.39</v>
      </c>
      <c r="E54" s="13">
        <f t="shared" si="1"/>
        <v>100498.32</v>
      </c>
    </row>
    <row r="55" spans="1:5" ht="81">
      <c r="A55" s="15">
        <v>43</v>
      </c>
      <c r="B55" s="11" t="s">
        <v>51</v>
      </c>
      <c r="C55" s="5" t="s">
        <v>52</v>
      </c>
      <c r="D55" s="16">
        <f>1.3*0.43*1.25</f>
        <v>0.6987500000000001</v>
      </c>
      <c r="E55" s="13">
        <f t="shared" si="1"/>
        <v>180059.49000000002</v>
      </c>
    </row>
    <row r="56" spans="1:6" ht="67.5">
      <c r="A56" s="14">
        <v>44</v>
      </c>
      <c r="B56" s="11" t="s">
        <v>72</v>
      </c>
      <c r="C56" s="5" t="s">
        <v>29</v>
      </c>
      <c r="D56" s="16">
        <v>0.05</v>
      </c>
      <c r="E56" s="13">
        <f t="shared" si="1"/>
        <v>12884.400000000001</v>
      </c>
      <c r="F56" s="32"/>
    </row>
    <row r="57" spans="1:5" ht="40.5">
      <c r="A57" s="15">
        <v>45</v>
      </c>
      <c r="B57" s="11" t="s">
        <v>68</v>
      </c>
      <c r="C57" s="33" t="s">
        <v>29</v>
      </c>
      <c r="D57" s="31">
        <v>0.2</v>
      </c>
      <c r="E57" s="13">
        <f t="shared" si="1"/>
        <v>51537.600000000006</v>
      </c>
    </row>
    <row r="58" spans="1:5" ht="87.75" customHeight="1">
      <c r="A58" s="14">
        <v>46</v>
      </c>
      <c r="B58" s="30" t="s">
        <v>70</v>
      </c>
      <c r="C58" s="33" t="s">
        <v>36</v>
      </c>
      <c r="D58" s="31">
        <v>0.03</v>
      </c>
      <c r="E58" s="13">
        <f t="shared" si="1"/>
        <v>7730.639999999999</v>
      </c>
    </row>
    <row r="59" spans="1:5" ht="135">
      <c r="A59" s="15">
        <v>47</v>
      </c>
      <c r="B59" s="11" t="s">
        <v>71</v>
      </c>
      <c r="C59" s="5" t="s">
        <v>12</v>
      </c>
      <c r="D59" s="31">
        <v>0.1</v>
      </c>
      <c r="E59" s="13">
        <f t="shared" si="1"/>
        <v>25768.800000000003</v>
      </c>
    </row>
    <row r="60" spans="1:5" ht="113.25" customHeight="1">
      <c r="A60" s="14">
        <v>48</v>
      </c>
      <c r="B60" s="11" t="s">
        <v>84</v>
      </c>
      <c r="C60" s="5" t="s">
        <v>82</v>
      </c>
      <c r="D60" s="31">
        <v>0.13</v>
      </c>
      <c r="E60" s="13">
        <f t="shared" si="1"/>
        <v>33499.44</v>
      </c>
    </row>
    <row r="61" spans="1:5" ht="67.5">
      <c r="A61" s="15">
        <v>49</v>
      </c>
      <c r="B61" s="11" t="s">
        <v>83</v>
      </c>
      <c r="C61" s="5" t="s">
        <v>36</v>
      </c>
      <c r="D61" s="31">
        <v>0.1</v>
      </c>
      <c r="E61" s="13">
        <f t="shared" si="1"/>
        <v>25768.800000000003</v>
      </c>
    </row>
    <row r="62" spans="1:5" ht="12.75">
      <c r="A62" s="41" t="s">
        <v>53</v>
      </c>
      <c r="B62" s="42"/>
      <c r="C62" s="42"/>
      <c r="D62" s="42"/>
      <c r="E62" s="43"/>
    </row>
    <row r="63" spans="1:5" ht="13.5">
      <c r="A63" s="15">
        <v>50</v>
      </c>
      <c r="B63" s="11" t="s">
        <v>54</v>
      </c>
      <c r="C63" s="27" t="s">
        <v>12</v>
      </c>
      <c r="D63" s="16">
        <v>0.12</v>
      </c>
      <c r="E63" s="13">
        <f>D63*$A$1</f>
        <v>30922.559999999998</v>
      </c>
    </row>
    <row r="64" spans="1:5" ht="40.5" customHeight="1">
      <c r="A64" s="15">
        <v>51</v>
      </c>
      <c r="B64" s="11" t="s">
        <v>55</v>
      </c>
      <c r="C64" s="5" t="s">
        <v>56</v>
      </c>
      <c r="D64" s="31">
        <v>0.16</v>
      </c>
      <c r="E64" s="13">
        <f>D64*$A$1</f>
        <v>41230.08</v>
      </c>
    </row>
    <row r="65" spans="1:5" ht="86.25" customHeight="1" thickBot="1">
      <c r="A65" s="15">
        <v>52</v>
      </c>
      <c r="B65" s="36" t="s">
        <v>86</v>
      </c>
      <c r="C65" s="35" t="s">
        <v>87</v>
      </c>
      <c r="D65" s="31">
        <v>0.04</v>
      </c>
      <c r="E65" s="13">
        <f>D65*$A$1</f>
        <v>10307.52</v>
      </c>
    </row>
    <row r="66" spans="1:5" ht="27.75" thickBot="1">
      <c r="A66" s="15">
        <v>53</v>
      </c>
      <c r="B66" s="34" t="s">
        <v>85</v>
      </c>
      <c r="C66" s="15" t="s">
        <v>36</v>
      </c>
      <c r="D66" s="31">
        <v>0.1</v>
      </c>
      <c r="E66" s="13">
        <f>D66*$A$1</f>
        <v>25768.800000000003</v>
      </c>
    </row>
    <row r="67" spans="1:5" ht="12.75">
      <c r="A67" s="12"/>
      <c r="B67" s="28" t="s">
        <v>57</v>
      </c>
      <c r="C67" s="12"/>
      <c r="D67" s="7">
        <f>D11+D12+D13+D14+D17+D22+D23+D24+D25+D66+D30+D31+D32+D33+D34+D35+D36+D37+D38+D39+D40+D41+D42+D43+D44+D45+D46+D47+D48+D49+D50+D51+D52+D53+D54+D55+D63+D64+D65+D26+D57+D15+D59+D60+D61+D58+D28+D27+D56</f>
        <v>26.797500000000003</v>
      </c>
      <c r="E67" s="7">
        <f>D67*$A$1</f>
        <v>6905394.180000001</v>
      </c>
    </row>
    <row r="68" spans="1:5" ht="13.5">
      <c r="A68" s="8"/>
      <c r="B68" s="9"/>
      <c r="C68" s="8"/>
      <c r="D68" s="10"/>
      <c r="E68" s="10"/>
    </row>
    <row r="69" spans="1:5" ht="23.25" customHeight="1">
      <c r="A69" s="8"/>
      <c r="B69" s="44" t="s">
        <v>58</v>
      </c>
      <c r="C69" s="45"/>
      <c r="D69" s="45"/>
      <c r="E69" s="45"/>
    </row>
    <row r="70" spans="1:5" ht="12.75">
      <c r="A70" s="8"/>
      <c r="B70" s="46" t="s">
        <v>59</v>
      </c>
      <c r="C70" s="47"/>
      <c r="D70" s="47"/>
      <c r="E70" s="10"/>
    </row>
  </sheetData>
  <sheetProtection/>
  <mergeCells count="17">
    <mergeCell ref="C2:E2"/>
    <mergeCell ref="D3:E3"/>
    <mergeCell ref="D1:E1"/>
    <mergeCell ref="A62:E62"/>
    <mergeCell ref="B69:E69"/>
    <mergeCell ref="B70:D70"/>
    <mergeCell ref="E8:E9"/>
    <mergeCell ref="A10:E10"/>
    <mergeCell ref="A16:E16"/>
    <mergeCell ref="A29:E29"/>
    <mergeCell ref="A8:A9"/>
    <mergeCell ref="B8:B9"/>
    <mergeCell ref="C8:C9"/>
    <mergeCell ref="A4:E4"/>
    <mergeCell ref="A5:E5"/>
    <mergeCell ref="A6:E6"/>
    <mergeCell ref="D8:D9"/>
  </mergeCells>
  <printOptions/>
  <pageMargins left="0.7874015748031497" right="0.2362204724409449" top="0.24" bottom="0.4724409448818898" header="0.17" footer="0.4724409448818898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Natalia</cp:lastModifiedBy>
  <cp:lastPrinted>2015-02-25T07:14:08Z</cp:lastPrinted>
  <dcterms:created xsi:type="dcterms:W3CDTF">2012-10-10T01:03:38Z</dcterms:created>
  <dcterms:modified xsi:type="dcterms:W3CDTF">2016-08-03T11:14:39Z</dcterms:modified>
  <cp:category/>
  <cp:version/>
  <cp:contentType/>
  <cp:contentStatus/>
</cp:coreProperties>
</file>